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Industria\artigianato\BANDO 2023 PMI Industria\11_DECRETI DI CONCESSIONE\MISURA B\SECONDO scorrimento\"/>
    </mc:Choice>
  </mc:AlternateContent>
  <xr:revisionPtr revIDLastSave="0" documentId="13_ncr:1_{CB996A6C-D817-41AE-A9DE-77057F9912A9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GRADUATORIA" sheetId="2" r:id="rId1"/>
  </sheets>
  <definedNames>
    <definedName name="_xlnm._FilterDatabase" localSheetId="0" hidden="1">GRADUATORIA!$B$3:$AC$36</definedName>
    <definedName name="_xlnm.Print_Area" localSheetId="0">GRADUATORIA!$C$3:$AC$35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9" i="2" l="1"/>
  <c r="AJ27" i="2"/>
  <c r="AI31" i="2"/>
  <c r="AK26" i="2"/>
  <c r="AN27" i="2" l="1"/>
  <c r="AJ32" i="2"/>
  <c r="AI32" i="2"/>
  <c r="AK32" i="2" l="1"/>
  <c r="AI34" i="2"/>
  <c r="AJ34" i="2"/>
  <c r="AI29" i="2"/>
  <c r="AK29" i="2" s="1"/>
  <c r="AI30" i="2"/>
  <c r="AJ30" i="2"/>
  <c r="AJ31" i="2"/>
  <c r="AK31" i="2" s="1"/>
  <c r="AI33" i="2"/>
  <c r="AJ33" i="2"/>
  <c r="AI27" i="2"/>
  <c r="AK27" i="2" s="1"/>
  <c r="AK34" i="2" l="1"/>
  <c r="AK33" i="2"/>
  <c r="AK30" i="2"/>
  <c r="AN25" i="2"/>
  <c r="AN24" i="2" l="1"/>
  <c r="AN23" i="2"/>
  <c r="AN21" i="2"/>
  <c r="AN20" i="2"/>
  <c r="AN19" i="2"/>
  <c r="AN18" i="2"/>
  <c r="AN17" i="2"/>
  <c r="AN16" i="2"/>
  <c r="AN15" i="2"/>
  <c r="AN14" i="2"/>
  <c r="AN13" i="2"/>
  <c r="AN12" i="2"/>
  <c r="AN11" i="2"/>
  <c r="AN9" i="2"/>
  <c r="AN8" i="2"/>
  <c r="AN6" i="2"/>
  <c r="AN5" i="2"/>
  <c r="AN4" i="2"/>
  <c r="X35" i="2" l="1"/>
  <c r="AA35" i="2" s="1"/>
  <c r="W35" i="2"/>
  <c r="U35" i="2"/>
  <c r="S35" i="2"/>
  <c r="Q35" i="2"/>
  <c r="O35" i="2"/>
  <c r="M35" i="2"/>
  <c r="X34" i="2"/>
  <c r="AA34" i="2" s="1"/>
  <c r="W34" i="2"/>
  <c r="U34" i="2"/>
  <c r="S34" i="2"/>
  <c r="Q34" i="2"/>
  <c r="O34" i="2"/>
  <c r="M34" i="2"/>
  <c r="X33" i="2"/>
  <c r="AA33" i="2" s="1"/>
  <c r="W33" i="2"/>
  <c r="U33" i="2"/>
  <c r="S33" i="2"/>
  <c r="Q33" i="2"/>
  <c r="O33" i="2"/>
  <c r="M33" i="2"/>
  <c r="X32" i="2"/>
  <c r="AA32" i="2" s="1"/>
  <c r="W32" i="2"/>
  <c r="U32" i="2"/>
  <c r="S32" i="2"/>
  <c r="Q32" i="2"/>
  <c r="O32" i="2"/>
  <c r="M32" i="2"/>
  <c r="X31" i="2"/>
  <c r="AA31" i="2" s="1"/>
  <c r="W31" i="2"/>
  <c r="U31" i="2"/>
  <c r="S31" i="2"/>
  <c r="Q31" i="2"/>
  <c r="O31" i="2"/>
  <c r="M31" i="2"/>
  <c r="X30" i="2"/>
  <c r="AA30" i="2" s="1"/>
  <c r="W30" i="2"/>
  <c r="U30" i="2"/>
  <c r="S30" i="2"/>
  <c r="Q30" i="2"/>
  <c r="O30" i="2"/>
  <c r="M30" i="2"/>
  <c r="X29" i="2"/>
  <c r="AA29" i="2" s="1"/>
  <c r="W29" i="2"/>
  <c r="U29" i="2"/>
  <c r="S29" i="2"/>
  <c r="Q29" i="2"/>
  <c r="O29" i="2"/>
  <c r="M29" i="2"/>
  <c r="X28" i="2"/>
  <c r="AA28" i="2" s="1"/>
  <c r="W28" i="2"/>
  <c r="U28" i="2"/>
  <c r="S28" i="2"/>
  <c r="Q28" i="2"/>
  <c r="O28" i="2"/>
  <c r="M28" i="2"/>
  <c r="X27" i="2"/>
  <c r="AA27" i="2" s="1"/>
  <c r="W27" i="2"/>
  <c r="U27" i="2"/>
  <c r="S27" i="2"/>
  <c r="Q27" i="2"/>
  <c r="O27" i="2"/>
  <c r="M27" i="2"/>
  <c r="X26" i="2"/>
  <c r="AA26" i="2" s="1"/>
  <c r="W26" i="2"/>
  <c r="U26" i="2"/>
  <c r="S26" i="2"/>
  <c r="Q26" i="2"/>
  <c r="O26" i="2"/>
  <c r="M26" i="2"/>
  <c r="X25" i="2"/>
  <c r="AA25" i="2" s="1"/>
  <c r="W25" i="2"/>
  <c r="U25" i="2"/>
  <c r="S25" i="2"/>
  <c r="Q25" i="2"/>
  <c r="O25" i="2"/>
  <c r="M25" i="2"/>
  <c r="X24" i="2"/>
  <c r="AA24" i="2" s="1"/>
  <c r="W24" i="2"/>
  <c r="U24" i="2"/>
  <c r="S24" i="2"/>
  <c r="Q24" i="2"/>
  <c r="O24" i="2"/>
  <c r="M24" i="2"/>
  <c r="X23" i="2"/>
  <c r="AA23" i="2" s="1"/>
  <c r="W23" i="2"/>
  <c r="U23" i="2"/>
  <c r="S23" i="2"/>
  <c r="Q23" i="2"/>
  <c r="O23" i="2"/>
  <c r="M23" i="2"/>
  <c r="X22" i="2"/>
  <c r="AA22" i="2" s="1"/>
  <c r="W22" i="2"/>
  <c r="U22" i="2"/>
  <c r="S22" i="2"/>
  <c r="Q22" i="2"/>
  <c r="O22" i="2"/>
  <c r="M22" i="2"/>
  <c r="X21" i="2"/>
  <c r="AA21" i="2" s="1"/>
  <c r="W21" i="2"/>
  <c r="U21" i="2"/>
  <c r="S21" i="2"/>
  <c r="Q21" i="2"/>
  <c r="O21" i="2"/>
  <c r="M21" i="2"/>
  <c r="X20" i="2"/>
  <c r="AA20" i="2" s="1"/>
  <c r="W20" i="2"/>
  <c r="U20" i="2"/>
  <c r="S20" i="2"/>
  <c r="Q20" i="2"/>
  <c r="O20" i="2"/>
  <c r="M20" i="2"/>
  <c r="X19" i="2"/>
  <c r="AA19" i="2" s="1"/>
  <c r="W19" i="2"/>
  <c r="U19" i="2"/>
  <c r="S19" i="2"/>
  <c r="Q19" i="2"/>
  <c r="O19" i="2"/>
  <c r="M19" i="2"/>
  <c r="X18" i="2"/>
  <c r="AA18" i="2" s="1"/>
  <c r="W18" i="2"/>
  <c r="U18" i="2"/>
  <c r="S18" i="2"/>
  <c r="Q18" i="2"/>
  <c r="O18" i="2"/>
  <c r="M18" i="2"/>
  <c r="X17" i="2"/>
  <c r="AA17" i="2" s="1"/>
  <c r="W17" i="2"/>
  <c r="U17" i="2"/>
  <c r="S17" i="2"/>
  <c r="Q17" i="2"/>
  <c r="O17" i="2"/>
  <c r="M17" i="2"/>
  <c r="X16" i="2"/>
  <c r="AA16" i="2" s="1"/>
  <c r="W16" i="2"/>
  <c r="U16" i="2"/>
  <c r="S16" i="2"/>
  <c r="Q16" i="2"/>
  <c r="O16" i="2"/>
  <c r="M16" i="2"/>
  <c r="X15" i="2"/>
  <c r="AA15" i="2" s="1"/>
  <c r="W15" i="2"/>
  <c r="U15" i="2"/>
  <c r="S15" i="2"/>
  <c r="Q15" i="2"/>
  <c r="O15" i="2"/>
  <c r="M15" i="2"/>
  <c r="X14" i="2"/>
  <c r="AA14" i="2" s="1"/>
  <c r="W14" i="2"/>
  <c r="U14" i="2"/>
  <c r="S14" i="2"/>
  <c r="Q14" i="2"/>
  <c r="O14" i="2"/>
  <c r="M14" i="2"/>
  <c r="X13" i="2"/>
  <c r="AA13" i="2" s="1"/>
  <c r="W13" i="2"/>
  <c r="U13" i="2"/>
  <c r="S13" i="2"/>
  <c r="Q13" i="2"/>
  <c r="O13" i="2"/>
  <c r="M13" i="2"/>
  <c r="X12" i="2"/>
  <c r="AA12" i="2" s="1"/>
  <c r="W12" i="2"/>
  <c r="U12" i="2"/>
  <c r="S12" i="2"/>
  <c r="Q12" i="2"/>
  <c r="O12" i="2"/>
  <c r="M12" i="2"/>
  <c r="X11" i="2"/>
  <c r="AA11" i="2" s="1"/>
  <c r="W11" i="2"/>
  <c r="U11" i="2"/>
  <c r="S11" i="2"/>
  <c r="Q11" i="2"/>
  <c r="O11" i="2"/>
  <c r="M11" i="2"/>
  <c r="X10" i="2"/>
  <c r="AA10" i="2" s="1"/>
  <c r="W10" i="2"/>
  <c r="U10" i="2"/>
  <c r="S10" i="2"/>
  <c r="Q10" i="2"/>
  <c r="O10" i="2"/>
  <c r="M10" i="2"/>
  <c r="X9" i="2"/>
  <c r="AA9" i="2" s="1"/>
  <c r="W9" i="2"/>
  <c r="U9" i="2"/>
  <c r="S9" i="2"/>
  <c r="Q9" i="2"/>
  <c r="O9" i="2"/>
  <c r="M9" i="2"/>
  <c r="X8" i="2"/>
  <c r="AA8" i="2" s="1"/>
  <c r="W8" i="2"/>
  <c r="U8" i="2"/>
  <c r="S8" i="2"/>
  <c r="Q8" i="2"/>
  <c r="O8" i="2"/>
  <c r="M8" i="2"/>
  <c r="X7" i="2"/>
  <c r="AA7" i="2" s="1"/>
  <c r="W7" i="2"/>
  <c r="U7" i="2"/>
  <c r="S7" i="2"/>
  <c r="Q7" i="2"/>
  <c r="O7" i="2"/>
  <c r="M7" i="2"/>
  <c r="X6" i="2"/>
  <c r="AA6" i="2" s="1"/>
  <c r="W6" i="2"/>
  <c r="U6" i="2"/>
  <c r="S6" i="2"/>
  <c r="Q6" i="2"/>
  <c r="O6" i="2"/>
  <c r="M6" i="2"/>
  <c r="X5" i="2"/>
  <c r="AA5" i="2" s="1"/>
  <c r="W5" i="2"/>
  <c r="U5" i="2"/>
  <c r="S5" i="2"/>
  <c r="Q5" i="2"/>
  <c r="O5" i="2"/>
  <c r="M5" i="2"/>
  <c r="X4" i="2"/>
  <c r="AA4" i="2" s="1"/>
  <c r="W4" i="2"/>
  <c r="U4" i="2"/>
  <c r="S4" i="2"/>
  <c r="Q4" i="2"/>
  <c r="O4" i="2"/>
  <c r="M4" i="2"/>
</calcChain>
</file>

<file path=xl/sharedStrings.xml><?xml version="1.0" encoding="utf-8"?>
<sst xmlns="http://schemas.openxmlformats.org/spreadsheetml/2006/main" count="455" uniqueCount="189">
  <si>
    <t>ID_PROGETTO</t>
  </si>
  <si>
    <t>RAGIONE_SOCIALE</t>
  </si>
  <si>
    <t>Provincia</t>
  </si>
  <si>
    <t>FM</t>
  </si>
  <si>
    <t>No</t>
  </si>
  <si>
    <t>MACERATA</t>
  </si>
  <si>
    <t>MC</t>
  </si>
  <si>
    <t>ASCOLI PICENO</t>
  </si>
  <si>
    <t>AP</t>
  </si>
  <si>
    <t>Si</t>
  </si>
  <si>
    <t>AN</t>
  </si>
  <si>
    <t>PU</t>
  </si>
  <si>
    <t>PESARO</t>
  </si>
  <si>
    <t>ALPHA YATCHS S.R.L.</t>
  </si>
  <si>
    <t>TRECASTELLI</t>
  </si>
  <si>
    <t>URBANIA</t>
  </si>
  <si>
    <t>JESI</t>
  </si>
  <si>
    <t>VALLEFOGLIA</t>
  </si>
  <si>
    <t>INOXREAL SRL</t>
  </si>
  <si>
    <t>MONDOLFO</t>
  </si>
  <si>
    <t>SOLARI METALLI SRL</t>
  </si>
  <si>
    <t>CARTOCETO</t>
  </si>
  <si>
    <t>VETROTEC S.R.L.</t>
  </si>
  <si>
    <t>TAVULLIA</t>
  </si>
  <si>
    <t>ELION S.R.L.</t>
  </si>
  <si>
    <t>GE.FIM S.R.L.</t>
  </si>
  <si>
    <t>URBINO</t>
  </si>
  <si>
    <t>IL PANARO FOOD S.R.L.</t>
  </si>
  <si>
    <t>GREENBOR</t>
  </si>
  <si>
    <t>OSIMO</t>
  </si>
  <si>
    <t>STEMA S.R.L.</t>
  </si>
  <si>
    <t>FABRIANO</t>
  </si>
  <si>
    <t>CIVITANOVA MARCHE</t>
  </si>
  <si>
    <t>CENTER GOMMA - S.R.L.</t>
  </si>
  <si>
    <t>MAIOLATI SPONTINI</t>
  </si>
  <si>
    <t>CASTELFIDARDO</t>
  </si>
  <si>
    <t>SENIGALLIA</t>
  </si>
  <si>
    <t>SASSOFERRATO</t>
  </si>
  <si>
    <t>ERAYA SRL</t>
  </si>
  <si>
    <t>GRIM SRL</t>
  </si>
  <si>
    <t>UNIVEL MANAGEMENT COMPANY SRL</t>
  </si>
  <si>
    <t>AT ENGINEERING S.R.L.</t>
  </si>
  <si>
    <t>MANDOLINI S.R.L.</t>
  </si>
  <si>
    <t>OFFICINE MECCANICHE ALTA SPECIALIZZAZIONE SPA</t>
  </si>
  <si>
    <t>RED SRL</t>
  </si>
  <si>
    <t>MONTECASSIANO</t>
  </si>
  <si>
    <t>SANTINI GROUP SRL</t>
  </si>
  <si>
    <t>CAMERINO</t>
  </si>
  <si>
    <t>CINGOLI</t>
  </si>
  <si>
    <t>P. BARIGELLI &amp; C SRL</t>
  </si>
  <si>
    <t>PORTO SANT'ELPIDIO</t>
  </si>
  <si>
    <t>MONTE SAN PIETRANGELI</t>
  </si>
  <si>
    <t>POLLENZA</t>
  </si>
  <si>
    <t>TREND SERVICE S.R.L.</t>
  </si>
  <si>
    <t>MARIANI S.R.L.</t>
  </si>
  <si>
    <t>MONTEGRANARO</t>
  </si>
  <si>
    <t>DOUCAL‘S S.R.L.</t>
  </si>
  <si>
    <t>FAI TEK S.R.L.</t>
  </si>
  <si>
    <t>SIMAR ARREDAMENTI SRL</t>
  </si>
  <si>
    <t>MONTE URANO</t>
  </si>
  <si>
    <t>ANTICA CUOIERIA GRG SRL</t>
  </si>
  <si>
    <t>F.LLI TOSONI INDUSTRIE CALZATURIERE SRL</t>
  </si>
  <si>
    <t>PARABOLIKA SRL</t>
  </si>
  <si>
    <t>CRYPTOSMART SPA</t>
  </si>
  <si>
    <t>PUNWARE ITALIA S.R.L.</t>
  </si>
  <si>
    <t>MITO S.R.L.</t>
  </si>
  <si>
    <t xml:space="preserve"> progetto sviluppato in un comune sotto i 5000 abitanti</t>
  </si>
  <si>
    <t xml:space="preserve">progetto sviluppato in un borgo </t>
  </si>
  <si>
    <t xml:space="preserve">TOTALE PUNTEGGIO PONDERATO </t>
  </si>
  <si>
    <t>TOTALE PUNTEGGIO PONDERATO CON PREMIALITA'</t>
  </si>
  <si>
    <t xml:space="preserve">Rilevanza della componente femminile e giovanile </t>
  </si>
  <si>
    <t xml:space="preserve">Sostenibilità e inclusione </t>
  </si>
  <si>
    <t>GGG SRL</t>
  </si>
  <si>
    <t>N. PROGR.</t>
  </si>
  <si>
    <t>CONTRIBUTO CONCESSO
QUOTA UE
(capitolo 2140520190)</t>
  </si>
  <si>
    <t>CONTRIBUTO CONCESSO
QUOTA STATO
(capitolo 2140520191)</t>
  </si>
  <si>
    <t>CONTRIBUTO CONCESSO
QUOTA REGIONE
(capitolo 2140520193)</t>
  </si>
  <si>
    <t>COSTO
INVESTIMENTO</t>
  </si>
  <si>
    <t>CONTRIBUTO
RICHIESTO</t>
  </si>
  <si>
    <t>CONTRIBUTO TOTALE
CONCESSO</t>
  </si>
  <si>
    <t>INDIRIZZO SEDE LEGALE</t>
  </si>
  <si>
    <t>COMUNE</t>
  </si>
  <si>
    <t>PROV.</t>
  </si>
  <si>
    <t>VIA ROMA 261/BIS SNC</t>
  </si>
  <si>
    <t>VIA DEL PIANO, 95</t>
  </si>
  <si>
    <t>VIA O. PIGINI, 29</t>
  </si>
  <si>
    <t>VIA MAZZACCHERA, 7</t>
  </si>
  <si>
    <t>LOC. SANTA MARIA DEL PIANO SNC</t>
  </si>
  <si>
    <t>VIA LOMBARDIA, 19/19A</t>
  </si>
  <si>
    <t>VIA BONCORE, 130</t>
  </si>
  <si>
    <t>VIA AGOSTINO NOVELLO, 2</t>
  </si>
  <si>
    <t>VIA DEL LAVORO SNC</t>
  </si>
  <si>
    <t>VIA DELL'AGRICOLTURA, 2</t>
  </si>
  <si>
    <t>TERRE ROVERESCHE</t>
  </si>
  <si>
    <t>VIA DEL PODESTA', 8</t>
  </si>
  <si>
    <t>VIA I MAGGIO, 8</t>
  </si>
  <si>
    <t>PIAGGIA DELLA TORRE, 7</t>
  </si>
  <si>
    <t>ZONA INDUSTRIALE FORNACI, 6</t>
  </si>
  <si>
    <t>VIA LAURETANA SNC</t>
  </si>
  <si>
    <t>NUMANA</t>
  </si>
  <si>
    <t>VIA ROMA, 13</t>
  </si>
  <si>
    <t>FANO</t>
  </si>
  <si>
    <t>CO.GE.IN SRL</t>
  </si>
  <si>
    <t>VIALE SACCO E VANZETTI, 46</t>
  </si>
  <si>
    <t>ROMA</t>
  </si>
  <si>
    <t>RM</t>
  </si>
  <si>
    <t>VIA DELLA TECNOLOGIA, 5</t>
  </si>
  <si>
    <t>VIA MAZZINI, 57</t>
  </si>
  <si>
    <t>VIA DEL LAVORO, 4/A</t>
  </si>
  <si>
    <t>ANCONA</t>
  </si>
  <si>
    <t>VIA ORTO AGRARIO, 17</t>
  </si>
  <si>
    <t>TERAMO</t>
  </si>
  <si>
    <t>TE</t>
  </si>
  <si>
    <t>VIA PAOLO BORSELLINO, 7</t>
  </si>
  <si>
    <t>VIA MEUCCI, 1</t>
  </si>
  <si>
    <t>PORTO SAN GIORGIO</t>
  </si>
  <si>
    <t>VIA DEGLI ABETI, 346</t>
  </si>
  <si>
    <t>VIA DELL`ARCOVEGGIO, 49/5</t>
  </si>
  <si>
    <t>BOLOGNA</t>
  </si>
  <si>
    <t>BO</t>
  </si>
  <si>
    <t>STRADA PROVINCIALE CORINALDESE 109/2-3</t>
  </si>
  <si>
    <t>VIA VELLUTI, 100</t>
  </si>
  <si>
    <t>VIA ENRICO FERMI, 19</t>
  </si>
  <si>
    <t>VIALE FRATELLI ROSSELLI, 46</t>
  </si>
  <si>
    <t>VIA AMEDEO MODIGLIANI, 23</t>
  </si>
  <si>
    <t>VIA VIII MARZO, 9</t>
  </si>
  <si>
    <t>STRADA CANNETO SANT`ANGELO, 5</t>
  </si>
  <si>
    <t>PERUGIA</t>
  </si>
  <si>
    <t>PG</t>
  </si>
  <si>
    <t>Qualità della proposta progettuale
(chiarezza nell’individuazione degli obiettivi e coerenza degli investimenti)</t>
  </si>
  <si>
    <t>Grado di cantierabilità e realizzabilità del progetto</t>
  </si>
  <si>
    <t>Impatto sull’innovazione di processo, sulla qualità e sicurezza del lavoro, sull’impatto energetico- ambientale e idrico</t>
  </si>
  <si>
    <t>PUNTEGGIO PONDERATO
(40)</t>
  </si>
  <si>
    <t>PUNTEGGIO PONDERATO
(60)</t>
  </si>
  <si>
    <t>Rilevanza tecnologica e innovativa del progetto</t>
  </si>
  <si>
    <t>Congruità e pertinenza dei costi esposti rispetto agli obiettivi progettuali, al piano di lavoro</t>
  </si>
  <si>
    <t>Sostenibilità economico-finanziaria del progetto</t>
  </si>
  <si>
    <t>Sede investimento</t>
  </si>
  <si>
    <t>ANNUALITA' 2024</t>
  </si>
  <si>
    <t>ANNUALITA' 2025</t>
  </si>
  <si>
    <t>-</t>
  </si>
  <si>
    <t>CONCESSO NEL 2024</t>
  </si>
  <si>
    <t>CONCESSO NEL 2025</t>
  </si>
  <si>
    <t xml:space="preserve"> NON AMMISSIBILE per PUNTEGGIO INSUFFICIENTE (&lt; A 50 PUNTI) come da paragrafo 5.1 del bando </t>
  </si>
  <si>
    <t>MASSIMO CONCEBILE CONFORMEMENTE ALLE PREVISIONI DI CUI AL PARAGRAFO 3.5 DELL'AVVISO PUBBLICO</t>
  </si>
  <si>
    <t>MASSIMO CONCEDIBILE IN RAGIONE DELL'ESAURIMENTO DEL PLAFOND DE MINIMIS</t>
  </si>
  <si>
    <t>CONTRIBUTO CONCESSO
QUOTA REGIONE
(capitolo 2140520258)</t>
  </si>
  <si>
    <t>ALLEGATO A
Graduatoria MISURA B – INDUSTRIA – secondo scorrimento</t>
  </si>
  <si>
    <t>P.IVA</t>
  </si>
  <si>
    <t>02549960413</t>
  </si>
  <si>
    <t>01488750421</t>
  </si>
  <si>
    <t>02612710414</t>
  </si>
  <si>
    <t>02728550415</t>
  </si>
  <si>
    <t>01025590447</t>
  </si>
  <si>
    <t>02206360444</t>
  </si>
  <si>
    <t>02936400429</t>
  </si>
  <si>
    <t>01352930414</t>
  </si>
  <si>
    <t>02542430414</t>
  </si>
  <si>
    <t>00896920428</t>
  </si>
  <si>
    <t>01994810438</t>
  </si>
  <si>
    <t>01390800447</t>
  </si>
  <si>
    <t>00082190430</t>
  </si>
  <si>
    <t>02637190428</t>
  </si>
  <si>
    <t>00095880423</t>
  </si>
  <si>
    <t>02482690415</t>
  </si>
  <si>
    <t>02997910605</t>
  </si>
  <si>
    <t>01252650443</t>
  </si>
  <si>
    <t>01105080418</t>
  </si>
  <si>
    <t>02629860426</t>
  </si>
  <si>
    <t>01839500673</t>
  </si>
  <si>
    <t>02733280412</t>
  </si>
  <si>
    <t>02325260442</t>
  </si>
  <si>
    <t>02671350417</t>
  </si>
  <si>
    <t>04059431207</t>
  </si>
  <si>
    <t>02091750428</t>
  </si>
  <si>
    <t>01922360431</t>
  </si>
  <si>
    <t>02109570438</t>
  </si>
  <si>
    <t>02774010413</t>
  </si>
  <si>
    <t>02924460427</t>
  </si>
  <si>
    <t>04596500266</t>
  </si>
  <si>
    <t>03775010543</t>
  </si>
  <si>
    <t>CUP</t>
  </si>
  <si>
    <t>B56I24000030007</t>
  </si>
  <si>
    <t>B76I23000110004</t>
  </si>
  <si>
    <t>B86I25000170007</t>
  </si>
  <si>
    <t>B16I25000170007</t>
  </si>
  <si>
    <t>B76I25000140007</t>
  </si>
  <si>
    <t>B86I25000180007</t>
  </si>
  <si>
    <t>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</si>
</sst>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4" fontId="3" fillId="0" borderId="0" xfId="0" applyNumberFormat="1" applyFont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3" fillId="6" borderId="13" xfId="0" applyNumberFormat="1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 wrapText="1"/>
    </xf>
    <xf numFmtId="164" fontId="0" fillId="0" borderId="14" xfId="0" applyNumberFormat="1" applyFont="1" applyFill="1" applyBorder="1" applyAlignment="1">
      <alignment vertical="center"/>
    </xf>
    <xf numFmtId="164" fontId="2" fillId="6" borderId="4" xfId="0" applyNumberFormat="1" applyFont="1" applyFill="1" applyBorder="1" applyAlignment="1">
      <alignment vertical="center"/>
    </xf>
    <xf numFmtId="164" fontId="2" fillId="6" borderId="11" xfId="0" applyNumberFormat="1" applyFont="1" applyFill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" fillId="8" borderId="15" xfId="0" applyNumberFormat="1" applyFont="1" applyFill="1" applyBorder="1" applyAlignment="1">
      <alignment vertical="center"/>
    </xf>
    <xf numFmtId="164" fontId="2" fillId="8" borderId="8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164" fontId="0" fillId="0" borderId="4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4" fontId="0" fillId="0" borderId="9" xfId="0" applyNumberFormat="1" applyFont="1" applyBorder="1" applyAlignment="1">
      <alignment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0" fillId="0" borderId="15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vertical="center"/>
    </xf>
    <xf numFmtId="164" fontId="0" fillId="6" borderId="9" xfId="0" applyNumberFormat="1" applyFont="1" applyFill="1" applyBorder="1" applyAlignment="1">
      <alignment vertical="center"/>
    </xf>
    <xf numFmtId="164" fontId="0" fillId="6" borderId="4" xfId="0" applyNumberFormat="1" applyFont="1" applyFill="1" applyBorder="1" applyAlignment="1">
      <alignment vertical="center"/>
    </xf>
    <xf numFmtId="164" fontId="0" fillId="6" borderId="14" xfId="0" applyNumberFormat="1" applyFont="1" applyFill="1" applyBorder="1" applyAlignment="1">
      <alignment vertical="center"/>
    </xf>
    <xf numFmtId="0" fontId="0" fillId="6" borderId="9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64" fontId="0" fillId="6" borderId="2" xfId="0" applyNumberFormat="1" applyFont="1" applyFill="1" applyBorder="1" applyAlignment="1">
      <alignment vertical="center"/>
    </xf>
    <xf numFmtId="0" fontId="0" fillId="6" borderId="12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164" fontId="0" fillId="6" borderId="12" xfId="0" applyNumberFormat="1" applyFont="1" applyFill="1" applyBorder="1" applyAlignment="1">
      <alignment vertical="center"/>
    </xf>
    <xf numFmtId="164" fontId="0" fillId="6" borderId="13" xfId="0" applyNumberFormat="1" applyFont="1" applyFill="1" applyBorder="1" applyAlignment="1">
      <alignment vertical="center"/>
    </xf>
    <xf numFmtId="0" fontId="0" fillId="6" borderId="8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vertical="center"/>
    </xf>
    <xf numFmtId="49" fontId="8" fillId="0" borderId="17" xfId="0" applyNumberFormat="1" applyFont="1" applyBorder="1" applyAlignment="1" applyProtection="1">
      <alignment horizontal="center" vertical="center" wrapText="1" readingOrder="1"/>
      <protection locked="0"/>
    </xf>
    <xf numFmtId="49" fontId="8" fillId="6" borderId="17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0" borderId="19" xfId="0" applyNumberFormat="1" applyFont="1" applyBorder="1" applyAlignment="1" applyProtection="1">
      <alignment horizontal="center" vertical="center" wrapText="1" readingOrder="1"/>
      <protection locked="0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2" fillId="6" borderId="1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2EB0F-5929-4151-9350-60B3CA41102E}">
  <sheetPr>
    <pageSetUpPr fitToPage="1"/>
  </sheetPr>
  <dimension ref="A1:DU38"/>
  <sheetViews>
    <sheetView tabSelected="1" zoomScale="85" zoomScaleNormal="85" workbookViewId="0">
      <pane xSplit="3" ySplit="3" topLeftCell="AK13" activePane="bottomRight" state="frozen"/>
      <selection pane="topRight" activeCell="I1" sqref="I1"/>
      <selection pane="bottomLeft" activeCell="A2" sqref="A2"/>
      <selection pane="bottomRight" activeCell="AO22" sqref="AO22"/>
    </sheetView>
  </sheetViews>
  <sheetFormatPr defaultColWidth="16.44140625" defaultRowHeight="14.4" x14ac:dyDescent="0.3"/>
  <cols>
    <col min="1" max="1" width="9.5546875" customWidth="1"/>
    <col min="2" max="2" width="13.33203125" customWidth="1"/>
    <col min="3" max="3" width="28.109375" customWidth="1"/>
    <col min="4" max="4" width="41" customWidth="1"/>
    <col min="5" max="5" width="19.21875" customWidth="1"/>
    <col min="6" max="6" width="14.77734375" customWidth="1"/>
    <col min="7" max="7" width="8.5546875" style="3" customWidth="1"/>
    <col min="8" max="8" width="23.5546875" customWidth="1"/>
    <col min="9" max="9" width="8.5546875" customWidth="1"/>
    <col min="10" max="11" width="25.5546875" customWidth="1"/>
    <col min="12" max="12" width="18.44140625" customWidth="1"/>
    <col min="13" max="13" width="7.44140625" customWidth="1"/>
    <col min="14" max="14" width="16.44140625" customWidth="1"/>
    <col min="15" max="15" width="8.5546875" customWidth="1"/>
    <col min="16" max="16" width="16.44140625" customWidth="1"/>
    <col min="17" max="17" width="9.44140625" customWidth="1"/>
    <col min="18" max="18" width="16.44140625" customWidth="1"/>
    <col min="19" max="19" width="10.5546875" customWidth="1"/>
    <col min="20" max="20" width="16.44140625" customWidth="1"/>
    <col min="21" max="21" width="8.88671875" customWidth="1"/>
    <col min="22" max="22" width="16.44140625" customWidth="1"/>
    <col min="23" max="23" width="9.88671875" customWidth="1"/>
    <col min="24" max="24" width="16.44140625" customWidth="1"/>
    <col min="25" max="25" width="15.5546875" customWidth="1"/>
    <col min="26" max="26" width="16.109375" style="5" customWidth="1"/>
    <col min="27" max="27" width="15.33203125" customWidth="1"/>
    <col min="28" max="29" width="16.44140625" style="3" customWidth="1"/>
    <col min="30" max="30" width="18.5546875" style="2" customWidth="1"/>
    <col min="31" max="31" width="17.109375" style="7" customWidth="1"/>
    <col min="32" max="34" width="16.44140625" customWidth="1"/>
    <col min="35" max="35" width="14.5546875" customWidth="1"/>
    <col min="36" max="36" width="13" customWidth="1"/>
    <col min="37" max="37" width="14" customWidth="1"/>
    <col min="38" max="38" width="14.44140625" customWidth="1"/>
    <col min="39" max="39" width="16.44140625" customWidth="1"/>
    <col min="41" max="41" width="93.109375" customWidth="1"/>
  </cols>
  <sheetData>
    <row r="1" spans="1:125" ht="70.2" customHeight="1" x14ac:dyDescent="0.3">
      <c r="A1" s="121" t="s">
        <v>147</v>
      </c>
      <c r="B1" s="122"/>
      <c r="C1" s="122"/>
    </row>
    <row r="2" spans="1:125" x14ac:dyDescent="0.3">
      <c r="AF2" s="116" t="s">
        <v>138</v>
      </c>
      <c r="AG2" s="117"/>
      <c r="AH2" s="118"/>
      <c r="AI2" s="119" t="s">
        <v>139</v>
      </c>
      <c r="AJ2" s="120"/>
      <c r="AK2" s="120"/>
      <c r="AL2" s="37"/>
      <c r="AM2" s="37"/>
    </row>
    <row r="3" spans="1:125" s="1" customFormat="1" ht="85.2" customHeight="1" x14ac:dyDescent="0.3">
      <c r="A3" s="8" t="s">
        <v>73</v>
      </c>
      <c r="B3" s="8" t="s">
        <v>0</v>
      </c>
      <c r="C3" s="12" t="s">
        <v>1</v>
      </c>
      <c r="D3" s="12" t="s">
        <v>80</v>
      </c>
      <c r="E3" s="12" t="s">
        <v>81</v>
      </c>
      <c r="F3" s="12" t="s">
        <v>148</v>
      </c>
      <c r="G3" s="12" t="s">
        <v>82</v>
      </c>
      <c r="H3" s="12" t="s">
        <v>137</v>
      </c>
      <c r="I3" s="12" t="s">
        <v>2</v>
      </c>
      <c r="J3" s="12" t="s">
        <v>181</v>
      </c>
      <c r="K3" s="12" t="s">
        <v>188</v>
      </c>
      <c r="L3" s="24" t="s">
        <v>129</v>
      </c>
      <c r="M3" s="25" t="s">
        <v>132</v>
      </c>
      <c r="N3" s="24" t="s">
        <v>130</v>
      </c>
      <c r="O3" s="25" t="s">
        <v>132</v>
      </c>
      <c r="P3" s="24" t="s">
        <v>131</v>
      </c>
      <c r="Q3" s="25" t="s">
        <v>133</v>
      </c>
      <c r="R3" s="24" t="s">
        <v>134</v>
      </c>
      <c r="S3" s="25" t="s">
        <v>133</v>
      </c>
      <c r="T3" s="24" t="s">
        <v>135</v>
      </c>
      <c r="U3" s="25" t="s">
        <v>133</v>
      </c>
      <c r="V3" s="24" t="s">
        <v>136</v>
      </c>
      <c r="W3" s="25" t="s">
        <v>132</v>
      </c>
      <c r="X3" s="9" t="s">
        <v>68</v>
      </c>
      <c r="Y3" s="9" t="s">
        <v>70</v>
      </c>
      <c r="Z3" s="9" t="s">
        <v>71</v>
      </c>
      <c r="AA3" s="28" t="s">
        <v>69</v>
      </c>
      <c r="AB3" s="9" t="s">
        <v>66</v>
      </c>
      <c r="AC3" s="9" t="s">
        <v>67</v>
      </c>
      <c r="AD3" s="10" t="s">
        <v>77</v>
      </c>
      <c r="AE3" s="42" t="s">
        <v>78</v>
      </c>
      <c r="AF3" s="41" t="s">
        <v>74</v>
      </c>
      <c r="AG3" s="9" t="s">
        <v>75</v>
      </c>
      <c r="AH3" s="46" t="s">
        <v>76</v>
      </c>
      <c r="AI3" s="41" t="s">
        <v>74</v>
      </c>
      <c r="AJ3" s="9" t="s">
        <v>75</v>
      </c>
      <c r="AK3" s="46" t="s">
        <v>146</v>
      </c>
      <c r="AL3" s="48" t="s">
        <v>141</v>
      </c>
      <c r="AM3" s="48" t="s">
        <v>142</v>
      </c>
      <c r="AN3" s="41" t="s">
        <v>79</v>
      </c>
      <c r="AO3" s="36"/>
    </row>
    <row r="4" spans="1:125" ht="33" customHeight="1" x14ac:dyDescent="0.3">
      <c r="A4" s="12">
        <v>1</v>
      </c>
      <c r="B4" s="12">
        <v>62347</v>
      </c>
      <c r="C4" s="58" t="s">
        <v>25</v>
      </c>
      <c r="D4" s="58" t="s">
        <v>84</v>
      </c>
      <c r="E4" s="58" t="s">
        <v>17</v>
      </c>
      <c r="F4" s="110" t="s">
        <v>149</v>
      </c>
      <c r="G4" s="59" t="s">
        <v>11</v>
      </c>
      <c r="H4" s="60" t="s">
        <v>14</v>
      </c>
      <c r="I4" s="61" t="s">
        <v>10</v>
      </c>
      <c r="J4" s="61"/>
      <c r="K4" s="61"/>
      <c r="L4" s="61">
        <v>28</v>
      </c>
      <c r="M4" s="62">
        <f>L4/100*40</f>
        <v>11.2</v>
      </c>
      <c r="N4" s="61">
        <v>22.5</v>
      </c>
      <c r="O4" s="62">
        <f>N4/100*40</f>
        <v>9</v>
      </c>
      <c r="P4" s="61">
        <v>40</v>
      </c>
      <c r="Q4" s="62">
        <f>P4/100*60</f>
        <v>24</v>
      </c>
      <c r="R4" s="61">
        <v>30.5</v>
      </c>
      <c r="S4" s="62">
        <f>R4/100*60</f>
        <v>18.3</v>
      </c>
      <c r="T4" s="61">
        <v>18</v>
      </c>
      <c r="U4" s="62">
        <f>T4/100*60</f>
        <v>10.8</v>
      </c>
      <c r="V4" s="61">
        <v>40</v>
      </c>
      <c r="W4" s="62">
        <f>V4/100*40</f>
        <v>16</v>
      </c>
      <c r="X4" s="13">
        <f t="shared" ref="X4:X35" si="0">((L4+N4+V4)/100)*40+((P4+R4+T4)/100)*60</f>
        <v>89.3</v>
      </c>
      <c r="Y4" s="61">
        <v>0</v>
      </c>
      <c r="Z4" s="61">
        <v>2.5</v>
      </c>
      <c r="AA4" s="14">
        <f>X4+Y4+Z4</f>
        <v>91.8</v>
      </c>
      <c r="AB4" s="61" t="s">
        <v>4</v>
      </c>
      <c r="AC4" s="61" t="s">
        <v>4</v>
      </c>
      <c r="AD4" s="63">
        <v>724280.58</v>
      </c>
      <c r="AE4" s="44">
        <v>144856.12</v>
      </c>
      <c r="AF4" s="64">
        <v>72428.06</v>
      </c>
      <c r="AG4" s="65">
        <v>50699.64</v>
      </c>
      <c r="AH4" s="66">
        <v>21728.42</v>
      </c>
      <c r="AI4" s="67" t="s">
        <v>140</v>
      </c>
      <c r="AJ4" s="68" t="s">
        <v>140</v>
      </c>
      <c r="AK4" s="69" t="s">
        <v>140</v>
      </c>
      <c r="AL4" s="49">
        <v>144856.12</v>
      </c>
      <c r="AM4" s="70" t="s">
        <v>140</v>
      </c>
      <c r="AN4" s="47">
        <f>AF4+AG4+AH4</f>
        <v>144856.12</v>
      </c>
      <c r="AO4" s="71"/>
      <c r="AP4" s="11"/>
      <c r="AQ4" s="11"/>
    </row>
    <row r="5" spans="1:125" ht="28.95" customHeight="1" x14ac:dyDescent="0.3">
      <c r="A5" s="12">
        <v>2</v>
      </c>
      <c r="B5" s="12">
        <v>63442</v>
      </c>
      <c r="C5" s="58" t="s">
        <v>40</v>
      </c>
      <c r="D5" s="58" t="s">
        <v>85</v>
      </c>
      <c r="E5" s="58" t="s">
        <v>35</v>
      </c>
      <c r="F5" s="110" t="s">
        <v>150</v>
      </c>
      <c r="G5" s="59" t="s">
        <v>10</v>
      </c>
      <c r="H5" s="60" t="s">
        <v>35</v>
      </c>
      <c r="I5" s="61" t="s">
        <v>10</v>
      </c>
      <c r="J5" s="61"/>
      <c r="K5" s="61"/>
      <c r="L5" s="61">
        <v>24</v>
      </c>
      <c r="M5" s="62">
        <f t="shared" ref="M5:M35" si="1">L5/100*40</f>
        <v>9.6</v>
      </c>
      <c r="N5" s="61">
        <v>30</v>
      </c>
      <c r="O5" s="62">
        <f t="shared" ref="O5:O35" si="2">N5/100*40</f>
        <v>12</v>
      </c>
      <c r="P5" s="61">
        <v>31</v>
      </c>
      <c r="Q5" s="62">
        <f t="shared" ref="Q5:Q35" si="3">P5/100*60</f>
        <v>18.600000000000001</v>
      </c>
      <c r="R5" s="61">
        <v>30.5</v>
      </c>
      <c r="S5" s="62">
        <f t="shared" ref="S5:S35" si="4">R5/100*60</f>
        <v>18.3</v>
      </c>
      <c r="T5" s="61">
        <v>19</v>
      </c>
      <c r="U5" s="62">
        <f t="shared" ref="U5:U35" si="5">T5/100*60</f>
        <v>11.4</v>
      </c>
      <c r="V5" s="61">
        <v>40</v>
      </c>
      <c r="W5" s="62">
        <f t="shared" ref="W5:W35" si="6">V5/100*40</f>
        <v>16</v>
      </c>
      <c r="X5" s="13">
        <f t="shared" si="0"/>
        <v>85.9</v>
      </c>
      <c r="Y5" s="61">
        <v>0</v>
      </c>
      <c r="Z5" s="61">
        <v>2.5</v>
      </c>
      <c r="AA5" s="14">
        <f t="shared" ref="AA5:AA35" si="7">X5+Y5+Z5</f>
        <v>88.4</v>
      </c>
      <c r="AB5" s="61" t="s">
        <v>4</v>
      </c>
      <c r="AC5" s="61" t="s">
        <v>4</v>
      </c>
      <c r="AD5" s="63">
        <v>1682496.74</v>
      </c>
      <c r="AE5" s="44">
        <v>300000</v>
      </c>
      <c r="AF5" s="64">
        <v>150000</v>
      </c>
      <c r="AG5" s="65">
        <v>105000</v>
      </c>
      <c r="AH5" s="66">
        <v>45000</v>
      </c>
      <c r="AI5" s="67" t="s">
        <v>140</v>
      </c>
      <c r="AJ5" s="68" t="s">
        <v>140</v>
      </c>
      <c r="AK5" s="69" t="s">
        <v>140</v>
      </c>
      <c r="AL5" s="49">
        <v>300000</v>
      </c>
      <c r="AM5" s="70" t="s">
        <v>140</v>
      </c>
      <c r="AN5" s="47">
        <f>AF5+AG5+AH5</f>
        <v>300000</v>
      </c>
      <c r="AO5" s="71"/>
      <c r="AP5" s="11"/>
      <c r="AQ5" s="11"/>
    </row>
    <row r="6" spans="1:125" x14ac:dyDescent="0.3">
      <c r="A6" s="12">
        <v>3</v>
      </c>
      <c r="B6" s="12">
        <v>63103</v>
      </c>
      <c r="C6" s="58" t="s">
        <v>27</v>
      </c>
      <c r="D6" s="58" t="s">
        <v>86</v>
      </c>
      <c r="E6" s="58" t="s">
        <v>26</v>
      </c>
      <c r="F6" s="110" t="s">
        <v>151</v>
      </c>
      <c r="G6" s="59" t="s">
        <v>11</v>
      </c>
      <c r="H6" s="60" t="s">
        <v>26</v>
      </c>
      <c r="I6" s="61" t="s">
        <v>11</v>
      </c>
      <c r="J6" s="61"/>
      <c r="K6" s="61"/>
      <c r="L6" s="61">
        <v>22</v>
      </c>
      <c r="M6" s="62">
        <f t="shared" si="1"/>
        <v>8.8000000000000007</v>
      </c>
      <c r="N6" s="61">
        <v>25</v>
      </c>
      <c r="O6" s="62">
        <f t="shared" si="2"/>
        <v>10</v>
      </c>
      <c r="P6" s="61">
        <v>30.5</v>
      </c>
      <c r="Q6" s="62">
        <f t="shared" si="3"/>
        <v>18.3</v>
      </c>
      <c r="R6" s="61">
        <v>30.5</v>
      </c>
      <c r="S6" s="62">
        <f t="shared" si="4"/>
        <v>18.3</v>
      </c>
      <c r="T6" s="61">
        <v>15.5</v>
      </c>
      <c r="U6" s="62">
        <f t="shared" si="5"/>
        <v>9.3000000000000007</v>
      </c>
      <c r="V6" s="61">
        <v>40</v>
      </c>
      <c r="W6" s="62">
        <f t="shared" si="6"/>
        <v>16</v>
      </c>
      <c r="X6" s="13">
        <f t="shared" si="0"/>
        <v>80.7</v>
      </c>
      <c r="Y6" s="61">
        <v>0</v>
      </c>
      <c r="Z6" s="61">
        <v>2.5</v>
      </c>
      <c r="AA6" s="14">
        <f t="shared" si="7"/>
        <v>83.2</v>
      </c>
      <c r="AB6" s="61" t="s">
        <v>4</v>
      </c>
      <c r="AC6" s="61" t="s">
        <v>9</v>
      </c>
      <c r="AD6" s="63">
        <v>175287.4</v>
      </c>
      <c r="AE6" s="44">
        <v>87643.7</v>
      </c>
      <c r="AF6" s="64">
        <v>43821.85</v>
      </c>
      <c r="AG6" s="65">
        <v>30675.3</v>
      </c>
      <c r="AH6" s="66">
        <v>13146.55</v>
      </c>
      <c r="AI6" s="67" t="s">
        <v>140</v>
      </c>
      <c r="AJ6" s="68" t="s">
        <v>140</v>
      </c>
      <c r="AK6" s="69" t="s">
        <v>140</v>
      </c>
      <c r="AL6" s="49">
        <v>87643.7</v>
      </c>
      <c r="AM6" s="70" t="s">
        <v>140</v>
      </c>
      <c r="AN6" s="47">
        <f>AF6+AG6+AH6</f>
        <v>87643.7</v>
      </c>
      <c r="AO6" s="72"/>
      <c r="AP6" s="11"/>
      <c r="AQ6" s="11"/>
    </row>
    <row r="7" spans="1:125" x14ac:dyDescent="0.3">
      <c r="A7" s="12">
        <v>4</v>
      </c>
      <c r="B7" s="12">
        <v>64146</v>
      </c>
      <c r="C7" s="58" t="s">
        <v>28</v>
      </c>
      <c r="D7" s="58" t="s">
        <v>87</v>
      </c>
      <c r="E7" s="58" t="s">
        <v>15</v>
      </c>
      <c r="F7" s="110" t="s">
        <v>152</v>
      </c>
      <c r="G7" s="59" t="s">
        <v>11</v>
      </c>
      <c r="H7" s="60" t="s">
        <v>15</v>
      </c>
      <c r="I7" s="61" t="s">
        <v>11</v>
      </c>
      <c r="J7" s="61"/>
      <c r="K7" s="61"/>
      <c r="L7" s="61">
        <v>23</v>
      </c>
      <c r="M7" s="62">
        <f t="shared" si="1"/>
        <v>9.1999999999999993</v>
      </c>
      <c r="N7" s="61">
        <v>22</v>
      </c>
      <c r="O7" s="62">
        <f t="shared" si="2"/>
        <v>8.8000000000000007</v>
      </c>
      <c r="P7" s="61">
        <v>31</v>
      </c>
      <c r="Q7" s="62">
        <f t="shared" si="3"/>
        <v>18.600000000000001</v>
      </c>
      <c r="R7" s="61">
        <v>31</v>
      </c>
      <c r="S7" s="62">
        <f t="shared" si="4"/>
        <v>18.600000000000001</v>
      </c>
      <c r="T7" s="61">
        <v>15</v>
      </c>
      <c r="U7" s="62">
        <f t="shared" si="5"/>
        <v>9</v>
      </c>
      <c r="V7" s="61">
        <v>40</v>
      </c>
      <c r="W7" s="62">
        <f t="shared" si="6"/>
        <v>16</v>
      </c>
      <c r="X7" s="13">
        <f t="shared" si="0"/>
        <v>80.2</v>
      </c>
      <c r="Y7" s="61">
        <v>0</v>
      </c>
      <c r="Z7" s="61">
        <v>2.5</v>
      </c>
      <c r="AA7" s="14">
        <f t="shared" si="7"/>
        <v>82.7</v>
      </c>
      <c r="AB7" s="61" t="s">
        <v>4</v>
      </c>
      <c r="AC7" s="61" t="s">
        <v>4</v>
      </c>
      <c r="AD7" s="63">
        <v>424012.4</v>
      </c>
      <c r="AE7" s="44">
        <v>212006.2</v>
      </c>
      <c r="AF7" s="64">
        <v>61360.4</v>
      </c>
      <c r="AG7" s="65">
        <v>42952.28</v>
      </c>
      <c r="AH7" s="66">
        <v>18408.12</v>
      </c>
      <c r="AI7" s="67" t="s">
        <v>140</v>
      </c>
      <c r="AJ7" s="68" t="s">
        <v>140</v>
      </c>
      <c r="AK7" s="69" t="s">
        <v>140</v>
      </c>
      <c r="AL7" s="49">
        <v>119720.8</v>
      </c>
      <c r="AM7" s="70" t="s">
        <v>140</v>
      </c>
      <c r="AN7" s="47">
        <v>119720.8</v>
      </c>
      <c r="AO7" s="29"/>
      <c r="AP7" s="11"/>
      <c r="AQ7" s="11"/>
    </row>
    <row r="8" spans="1:125" x14ac:dyDescent="0.3">
      <c r="A8" s="12">
        <v>5</v>
      </c>
      <c r="B8" s="12">
        <v>64226</v>
      </c>
      <c r="C8" s="58" t="s">
        <v>56</v>
      </c>
      <c r="D8" s="58" t="s">
        <v>88</v>
      </c>
      <c r="E8" s="58" t="s">
        <v>55</v>
      </c>
      <c r="F8" s="110" t="s">
        <v>153</v>
      </c>
      <c r="G8" s="59" t="s">
        <v>3</v>
      </c>
      <c r="H8" s="60" t="s">
        <v>55</v>
      </c>
      <c r="I8" s="61" t="s">
        <v>3</v>
      </c>
      <c r="J8" s="61"/>
      <c r="K8" s="61"/>
      <c r="L8" s="6">
        <v>22</v>
      </c>
      <c r="M8" s="62">
        <f t="shared" si="1"/>
        <v>8.8000000000000007</v>
      </c>
      <c r="N8" s="6">
        <v>30</v>
      </c>
      <c r="O8" s="62">
        <f t="shared" si="2"/>
        <v>12</v>
      </c>
      <c r="P8" s="6">
        <v>28</v>
      </c>
      <c r="Q8" s="62">
        <f t="shared" si="3"/>
        <v>16.8</v>
      </c>
      <c r="R8" s="6">
        <v>26</v>
      </c>
      <c r="S8" s="62">
        <f t="shared" si="4"/>
        <v>15.6</v>
      </c>
      <c r="T8" s="6">
        <v>15</v>
      </c>
      <c r="U8" s="62">
        <f t="shared" si="5"/>
        <v>9</v>
      </c>
      <c r="V8" s="6">
        <v>40</v>
      </c>
      <c r="W8" s="62">
        <f t="shared" si="6"/>
        <v>16</v>
      </c>
      <c r="X8" s="26">
        <f t="shared" si="0"/>
        <v>78.2</v>
      </c>
      <c r="Y8" s="6">
        <v>0</v>
      </c>
      <c r="Z8" s="6">
        <v>2.5</v>
      </c>
      <c r="AA8" s="14">
        <f t="shared" si="7"/>
        <v>80.7</v>
      </c>
      <c r="AB8" s="61" t="s">
        <v>4</v>
      </c>
      <c r="AC8" s="61" t="s">
        <v>4</v>
      </c>
      <c r="AD8" s="63">
        <v>483065</v>
      </c>
      <c r="AE8" s="44">
        <v>120766.25</v>
      </c>
      <c r="AF8" s="64">
        <v>60383.13</v>
      </c>
      <c r="AG8" s="65">
        <v>42268.19</v>
      </c>
      <c r="AH8" s="66">
        <v>18114.93</v>
      </c>
      <c r="AI8" s="67" t="s">
        <v>140</v>
      </c>
      <c r="AJ8" s="68" t="s">
        <v>140</v>
      </c>
      <c r="AK8" s="69" t="s">
        <v>140</v>
      </c>
      <c r="AL8" s="49">
        <v>120766.25</v>
      </c>
      <c r="AM8" s="70" t="s">
        <v>140</v>
      </c>
      <c r="AN8" s="47">
        <f>AF8+AG8+AH8</f>
        <v>120766.25</v>
      </c>
      <c r="AO8" s="29"/>
      <c r="AP8" s="11"/>
      <c r="AQ8" s="11"/>
    </row>
    <row r="9" spans="1:125" ht="28.8" x14ac:dyDescent="0.3">
      <c r="A9" s="12">
        <v>6</v>
      </c>
      <c r="B9" s="12">
        <v>63782</v>
      </c>
      <c r="C9" s="58" t="s">
        <v>61</v>
      </c>
      <c r="D9" s="58" t="s">
        <v>89</v>
      </c>
      <c r="E9" s="58" t="s">
        <v>55</v>
      </c>
      <c r="F9" s="110" t="s">
        <v>154</v>
      </c>
      <c r="G9" s="59" t="s">
        <v>3</v>
      </c>
      <c r="H9" s="60" t="s">
        <v>55</v>
      </c>
      <c r="I9" s="61" t="s">
        <v>3</v>
      </c>
      <c r="J9" s="61"/>
      <c r="K9" s="61"/>
      <c r="L9" s="6">
        <v>22.5</v>
      </c>
      <c r="M9" s="62">
        <f t="shared" si="1"/>
        <v>9</v>
      </c>
      <c r="N9" s="6">
        <v>30</v>
      </c>
      <c r="O9" s="62">
        <f t="shared" si="2"/>
        <v>12</v>
      </c>
      <c r="P9" s="6">
        <v>24</v>
      </c>
      <c r="Q9" s="62">
        <f t="shared" si="3"/>
        <v>14.4</v>
      </c>
      <c r="R9" s="6">
        <v>26</v>
      </c>
      <c r="S9" s="62">
        <f t="shared" si="4"/>
        <v>15.6</v>
      </c>
      <c r="T9" s="6">
        <v>18</v>
      </c>
      <c r="U9" s="62">
        <f t="shared" si="5"/>
        <v>10.8</v>
      </c>
      <c r="V9" s="6">
        <v>40</v>
      </c>
      <c r="W9" s="62">
        <f t="shared" si="6"/>
        <v>16</v>
      </c>
      <c r="X9" s="26">
        <f t="shared" si="0"/>
        <v>77.8</v>
      </c>
      <c r="Y9" s="6">
        <v>0</v>
      </c>
      <c r="Z9" s="6">
        <v>2.5</v>
      </c>
      <c r="AA9" s="14">
        <f t="shared" si="7"/>
        <v>80.3</v>
      </c>
      <c r="AB9" s="61" t="s">
        <v>4</v>
      </c>
      <c r="AC9" s="61" t="s">
        <v>4</v>
      </c>
      <c r="AD9" s="63">
        <v>311277</v>
      </c>
      <c r="AE9" s="44">
        <v>155638.5</v>
      </c>
      <c r="AF9" s="64">
        <v>77819.25</v>
      </c>
      <c r="AG9" s="65">
        <v>54473.48</v>
      </c>
      <c r="AH9" s="66">
        <v>23345.77</v>
      </c>
      <c r="AI9" s="67" t="s">
        <v>140</v>
      </c>
      <c r="AJ9" s="68" t="s">
        <v>140</v>
      </c>
      <c r="AK9" s="69" t="s">
        <v>140</v>
      </c>
      <c r="AL9" s="49">
        <v>155638.5</v>
      </c>
      <c r="AM9" s="70" t="s">
        <v>140</v>
      </c>
      <c r="AN9" s="47">
        <f>AF9+AG9+AH9</f>
        <v>155638.5</v>
      </c>
      <c r="AO9" s="29"/>
      <c r="AP9" s="11"/>
      <c r="AQ9" s="11"/>
    </row>
    <row r="10" spans="1:125" x14ac:dyDescent="0.3">
      <c r="A10" s="12">
        <v>7</v>
      </c>
      <c r="B10" s="12">
        <v>63902</v>
      </c>
      <c r="C10" s="58" t="s">
        <v>39</v>
      </c>
      <c r="D10" s="58" t="s">
        <v>90</v>
      </c>
      <c r="E10" s="58" t="s">
        <v>16</v>
      </c>
      <c r="F10" s="110" t="s">
        <v>155</v>
      </c>
      <c r="G10" s="59" t="s">
        <v>10</v>
      </c>
      <c r="H10" s="60" t="s">
        <v>16</v>
      </c>
      <c r="I10" s="61" t="s">
        <v>10</v>
      </c>
      <c r="J10" s="61"/>
      <c r="K10" s="61"/>
      <c r="L10" s="6">
        <v>22.5</v>
      </c>
      <c r="M10" s="62">
        <f t="shared" si="1"/>
        <v>9</v>
      </c>
      <c r="N10" s="6">
        <v>20</v>
      </c>
      <c r="O10" s="62">
        <f t="shared" si="2"/>
        <v>8</v>
      </c>
      <c r="P10" s="6">
        <v>30</v>
      </c>
      <c r="Q10" s="62">
        <f t="shared" si="3"/>
        <v>18</v>
      </c>
      <c r="R10" s="6">
        <v>30</v>
      </c>
      <c r="S10" s="62">
        <f t="shared" si="4"/>
        <v>18</v>
      </c>
      <c r="T10" s="6">
        <v>15.5</v>
      </c>
      <c r="U10" s="62">
        <f t="shared" si="5"/>
        <v>9.3000000000000007</v>
      </c>
      <c r="V10" s="6">
        <v>40</v>
      </c>
      <c r="W10" s="62">
        <f t="shared" si="6"/>
        <v>16</v>
      </c>
      <c r="X10" s="26">
        <f t="shared" si="0"/>
        <v>78.3</v>
      </c>
      <c r="Y10" s="6">
        <v>0</v>
      </c>
      <c r="Z10" s="6">
        <v>0</v>
      </c>
      <c r="AA10" s="14">
        <f t="shared" si="7"/>
        <v>78.3</v>
      </c>
      <c r="AB10" s="61" t="s">
        <v>4</v>
      </c>
      <c r="AC10" s="61" t="s">
        <v>9</v>
      </c>
      <c r="AD10" s="63">
        <v>536137</v>
      </c>
      <c r="AE10" s="44">
        <v>268068.5</v>
      </c>
      <c r="AF10" s="64">
        <v>100000</v>
      </c>
      <c r="AG10" s="65">
        <v>70000</v>
      </c>
      <c r="AH10" s="66">
        <v>30000</v>
      </c>
      <c r="AI10" s="67" t="s">
        <v>140</v>
      </c>
      <c r="AJ10" s="68" t="s">
        <v>140</v>
      </c>
      <c r="AK10" s="69" t="s">
        <v>140</v>
      </c>
      <c r="AL10" s="49">
        <v>71009.5</v>
      </c>
      <c r="AM10" s="70" t="s">
        <v>140</v>
      </c>
      <c r="AN10" s="47">
        <v>71009.5</v>
      </c>
      <c r="AO10" s="29"/>
      <c r="AP10" s="11"/>
      <c r="AQ10" s="11"/>
    </row>
    <row r="11" spans="1:125" x14ac:dyDescent="0.3">
      <c r="A11" s="12">
        <v>8</v>
      </c>
      <c r="B11" s="12">
        <v>62931</v>
      </c>
      <c r="C11" s="58" t="s">
        <v>65</v>
      </c>
      <c r="D11" s="58" t="s">
        <v>91</v>
      </c>
      <c r="E11" s="58" t="s">
        <v>23</v>
      </c>
      <c r="F11" s="110" t="s">
        <v>156</v>
      </c>
      <c r="G11" s="59" t="s">
        <v>11</v>
      </c>
      <c r="H11" s="60" t="s">
        <v>23</v>
      </c>
      <c r="I11" s="61" t="s">
        <v>11</v>
      </c>
      <c r="J11" s="61"/>
      <c r="K11" s="61"/>
      <c r="L11" s="6">
        <v>19</v>
      </c>
      <c r="M11" s="62">
        <f t="shared" si="1"/>
        <v>7.6</v>
      </c>
      <c r="N11" s="6">
        <v>22</v>
      </c>
      <c r="O11" s="62">
        <f t="shared" si="2"/>
        <v>8.8000000000000007</v>
      </c>
      <c r="P11" s="6">
        <v>30</v>
      </c>
      <c r="Q11" s="62">
        <f t="shared" si="3"/>
        <v>18</v>
      </c>
      <c r="R11" s="6">
        <v>30</v>
      </c>
      <c r="S11" s="62">
        <f t="shared" si="4"/>
        <v>18</v>
      </c>
      <c r="T11" s="6">
        <v>11</v>
      </c>
      <c r="U11" s="62">
        <f t="shared" si="5"/>
        <v>6.6</v>
      </c>
      <c r="V11" s="6">
        <v>40</v>
      </c>
      <c r="W11" s="62">
        <f t="shared" si="6"/>
        <v>16</v>
      </c>
      <c r="X11" s="26">
        <f t="shared" si="0"/>
        <v>75</v>
      </c>
      <c r="Y11" s="6">
        <v>0</v>
      </c>
      <c r="Z11" s="6">
        <v>2.5</v>
      </c>
      <c r="AA11" s="14">
        <f t="shared" si="7"/>
        <v>77.5</v>
      </c>
      <c r="AB11" s="61" t="s">
        <v>4</v>
      </c>
      <c r="AC11" s="61" t="s">
        <v>4</v>
      </c>
      <c r="AD11" s="63">
        <v>1746260</v>
      </c>
      <c r="AE11" s="44">
        <v>300000</v>
      </c>
      <c r="AF11" s="64">
        <v>150000</v>
      </c>
      <c r="AG11" s="65">
        <v>105000</v>
      </c>
      <c r="AH11" s="66">
        <v>45000</v>
      </c>
      <c r="AI11" s="67" t="s">
        <v>140</v>
      </c>
      <c r="AJ11" s="68" t="s">
        <v>140</v>
      </c>
      <c r="AK11" s="69" t="s">
        <v>140</v>
      </c>
      <c r="AL11" s="49">
        <v>300000</v>
      </c>
      <c r="AM11" s="70" t="s">
        <v>140</v>
      </c>
      <c r="AN11" s="47">
        <f t="shared" ref="AN11:AN21" si="8">AF11+AG11+AH11</f>
        <v>300000</v>
      </c>
      <c r="AO11" s="29"/>
      <c r="AP11" s="11"/>
      <c r="AQ11" s="11"/>
    </row>
    <row r="12" spans="1:125" x14ac:dyDescent="0.3">
      <c r="A12" s="12">
        <v>9</v>
      </c>
      <c r="B12" s="12">
        <v>64114</v>
      </c>
      <c r="C12" s="58" t="s">
        <v>20</v>
      </c>
      <c r="D12" s="58" t="s">
        <v>92</v>
      </c>
      <c r="E12" s="58" t="s">
        <v>93</v>
      </c>
      <c r="F12" s="110" t="s">
        <v>157</v>
      </c>
      <c r="G12" s="59" t="s">
        <v>11</v>
      </c>
      <c r="H12" s="60" t="s">
        <v>21</v>
      </c>
      <c r="I12" s="61" t="s">
        <v>11</v>
      </c>
      <c r="J12" s="61"/>
      <c r="K12" s="61"/>
      <c r="L12" s="6">
        <v>23</v>
      </c>
      <c r="M12" s="62">
        <f t="shared" si="1"/>
        <v>9.1999999999999993</v>
      </c>
      <c r="N12" s="6">
        <v>24</v>
      </c>
      <c r="O12" s="62">
        <f t="shared" si="2"/>
        <v>9.6</v>
      </c>
      <c r="P12" s="6">
        <v>31</v>
      </c>
      <c r="Q12" s="62">
        <f t="shared" si="3"/>
        <v>18.600000000000001</v>
      </c>
      <c r="R12" s="6">
        <v>25</v>
      </c>
      <c r="S12" s="62">
        <f t="shared" si="4"/>
        <v>15</v>
      </c>
      <c r="T12" s="6">
        <v>15</v>
      </c>
      <c r="U12" s="62">
        <f t="shared" si="5"/>
        <v>9</v>
      </c>
      <c r="V12" s="6">
        <v>40</v>
      </c>
      <c r="W12" s="62">
        <f t="shared" si="6"/>
        <v>16</v>
      </c>
      <c r="X12" s="26">
        <f t="shared" si="0"/>
        <v>77.400000000000006</v>
      </c>
      <c r="Y12" s="6">
        <v>0</v>
      </c>
      <c r="Z12" s="6">
        <v>0</v>
      </c>
      <c r="AA12" s="14">
        <f t="shared" si="7"/>
        <v>77.400000000000006</v>
      </c>
      <c r="AB12" s="61" t="s">
        <v>4</v>
      </c>
      <c r="AC12" s="61" t="s">
        <v>9</v>
      </c>
      <c r="AD12" s="63">
        <v>155305.98000000001</v>
      </c>
      <c r="AE12" s="44">
        <v>77652.990000000005</v>
      </c>
      <c r="AF12" s="64">
        <v>38826.49</v>
      </c>
      <c r="AG12" s="65">
        <v>27178.54</v>
      </c>
      <c r="AH12" s="66">
        <v>11647.96</v>
      </c>
      <c r="AI12" s="67" t="s">
        <v>140</v>
      </c>
      <c r="AJ12" s="68" t="s">
        <v>140</v>
      </c>
      <c r="AK12" s="69" t="s">
        <v>140</v>
      </c>
      <c r="AL12" s="49">
        <v>77652.990000000005</v>
      </c>
      <c r="AM12" s="70" t="s">
        <v>140</v>
      </c>
      <c r="AN12" s="47">
        <f t="shared" si="8"/>
        <v>77652.990000000005</v>
      </c>
      <c r="AO12" s="29"/>
      <c r="AP12" s="11"/>
      <c r="AQ12" s="11"/>
    </row>
    <row r="13" spans="1:125" s="4" customFormat="1" x14ac:dyDescent="0.3">
      <c r="A13" s="12">
        <v>10</v>
      </c>
      <c r="B13" s="12">
        <v>64013</v>
      </c>
      <c r="C13" s="73" t="s">
        <v>33</v>
      </c>
      <c r="D13" s="73" t="s">
        <v>83</v>
      </c>
      <c r="E13" s="73" t="s">
        <v>16</v>
      </c>
      <c r="F13" s="110" t="s">
        <v>158</v>
      </c>
      <c r="G13" s="74" t="s">
        <v>10</v>
      </c>
      <c r="H13" s="60" t="s">
        <v>34</v>
      </c>
      <c r="I13" s="61" t="s">
        <v>10</v>
      </c>
      <c r="J13" s="61"/>
      <c r="K13" s="61"/>
      <c r="L13" s="6">
        <v>22</v>
      </c>
      <c r="M13" s="62">
        <f t="shared" si="1"/>
        <v>8.8000000000000007</v>
      </c>
      <c r="N13" s="6">
        <v>22</v>
      </c>
      <c r="O13" s="62">
        <f t="shared" si="2"/>
        <v>8.8000000000000007</v>
      </c>
      <c r="P13" s="6">
        <v>30</v>
      </c>
      <c r="Q13" s="62">
        <f t="shared" si="3"/>
        <v>18</v>
      </c>
      <c r="R13" s="6">
        <v>25</v>
      </c>
      <c r="S13" s="62">
        <f t="shared" si="4"/>
        <v>15</v>
      </c>
      <c r="T13" s="6">
        <v>15</v>
      </c>
      <c r="U13" s="62">
        <f t="shared" si="5"/>
        <v>9</v>
      </c>
      <c r="V13" s="6">
        <v>40</v>
      </c>
      <c r="W13" s="62">
        <f t="shared" si="6"/>
        <v>16</v>
      </c>
      <c r="X13" s="26">
        <f t="shared" si="0"/>
        <v>75.599999999999994</v>
      </c>
      <c r="Y13" s="6">
        <v>0</v>
      </c>
      <c r="Z13" s="6">
        <v>0</v>
      </c>
      <c r="AA13" s="14">
        <f t="shared" si="7"/>
        <v>75.599999999999994</v>
      </c>
      <c r="AB13" s="61" t="s">
        <v>4</v>
      </c>
      <c r="AC13" s="61" t="s">
        <v>4</v>
      </c>
      <c r="AD13" s="63">
        <v>294000</v>
      </c>
      <c r="AE13" s="44">
        <v>147000</v>
      </c>
      <c r="AF13" s="64">
        <v>73500</v>
      </c>
      <c r="AG13" s="65">
        <v>51450</v>
      </c>
      <c r="AH13" s="66">
        <v>22050</v>
      </c>
      <c r="AI13" s="67" t="s">
        <v>140</v>
      </c>
      <c r="AJ13" s="68" t="s">
        <v>140</v>
      </c>
      <c r="AK13" s="69" t="s">
        <v>140</v>
      </c>
      <c r="AL13" s="49">
        <v>147000</v>
      </c>
      <c r="AM13" s="75" t="s">
        <v>140</v>
      </c>
      <c r="AN13" s="47">
        <f t="shared" si="8"/>
        <v>147000</v>
      </c>
      <c r="AO13" s="29"/>
      <c r="AP13" s="11"/>
      <c r="AQ13" s="11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</row>
    <row r="14" spans="1:125" x14ac:dyDescent="0.3">
      <c r="A14" s="12">
        <v>11</v>
      </c>
      <c r="B14" s="12">
        <v>64221</v>
      </c>
      <c r="C14" s="58" t="s">
        <v>49</v>
      </c>
      <c r="D14" s="58" t="s">
        <v>94</v>
      </c>
      <c r="E14" s="58" t="s">
        <v>48</v>
      </c>
      <c r="F14" s="110" t="s">
        <v>159</v>
      </c>
      <c r="G14" s="59" t="s">
        <v>6</v>
      </c>
      <c r="H14" s="60" t="s">
        <v>48</v>
      </c>
      <c r="I14" s="61" t="s">
        <v>6</v>
      </c>
      <c r="J14" s="61"/>
      <c r="K14" s="61"/>
      <c r="L14" s="6">
        <v>22</v>
      </c>
      <c r="M14" s="62">
        <f t="shared" si="1"/>
        <v>8.8000000000000007</v>
      </c>
      <c r="N14" s="6">
        <v>22</v>
      </c>
      <c r="O14" s="62">
        <f t="shared" si="2"/>
        <v>8.8000000000000007</v>
      </c>
      <c r="P14" s="6">
        <v>25.5</v>
      </c>
      <c r="Q14" s="62">
        <f t="shared" si="3"/>
        <v>15.3</v>
      </c>
      <c r="R14" s="6">
        <v>25</v>
      </c>
      <c r="S14" s="62">
        <f t="shared" si="4"/>
        <v>15</v>
      </c>
      <c r="T14" s="6">
        <v>15</v>
      </c>
      <c r="U14" s="62">
        <f t="shared" si="5"/>
        <v>9</v>
      </c>
      <c r="V14" s="6">
        <v>40</v>
      </c>
      <c r="W14" s="62">
        <f t="shared" si="6"/>
        <v>16</v>
      </c>
      <c r="X14" s="26">
        <f t="shared" si="0"/>
        <v>72.900000000000006</v>
      </c>
      <c r="Y14" s="6">
        <v>0</v>
      </c>
      <c r="Z14" s="6">
        <v>2.5</v>
      </c>
      <c r="AA14" s="14">
        <f t="shared" si="7"/>
        <v>75.400000000000006</v>
      </c>
      <c r="AB14" s="61" t="s">
        <v>4</v>
      </c>
      <c r="AC14" s="61" t="s">
        <v>9</v>
      </c>
      <c r="AD14" s="63">
        <v>305595.05</v>
      </c>
      <c r="AE14" s="15">
        <v>152797.53</v>
      </c>
      <c r="AF14" s="65">
        <v>76398.77</v>
      </c>
      <c r="AG14" s="65">
        <v>53479.14</v>
      </c>
      <c r="AH14" s="66">
        <v>22919.62</v>
      </c>
      <c r="AI14" s="67" t="s">
        <v>140</v>
      </c>
      <c r="AJ14" s="68" t="s">
        <v>140</v>
      </c>
      <c r="AK14" s="69" t="s">
        <v>140</v>
      </c>
      <c r="AL14" s="49">
        <v>152797.53</v>
      </c>
      <c r="AM14" s="75" t="s">
        <v>140</v>
      </c>
      <c r="AN14" s="47">
        <f t="shared" si="8"/>
        <v>152797.53</v>
      </c>
      <c r="AO14" s="29"/>
      <c r="AP14" s="11"/>
      <c r="AQ14" s="11"/>
    </row>
    <row r="15" spans="1:125" x14ac:dyDescent="0.3">
      <c r="A15" s="12">
        <v>12</v>
      </c>
      <c r="B15" s="12">
        <v>64228</v>
      </c>
      <c r="C15" s="58" t="s">
        <v>58</v>
      </c>
      <c r="D15" s="58" t="s">
        <v>95</v>
      </c>
      <c r="E15" s="58" t="s">
        <v>59</v>
      </c>
      <c r="F15" s="110" t="s">
        <v>160</v>
      </c>
      <c r="G15" s="59" t="s">
        <v>3</v>
      </c>
      <c r="H15" s="60" t="s">
        <v>59</v>
      </c>
      <c r="I15" s="61" t="s">
        <v>3</v>
      </c>
      <c r="J15" s="61"/>
      <c r="K15" s="61"/>
      <c r="L15" s="6">
        <v>22</v>
      </c>
      <c r="M15" s="62">
        <f t="shared" si="1"/>
        <v>8.8000000000000007</v>
      </c>
      <c r="N15" s="6">
        <v>22</v>
      </c>
      <c r="O15" s="62">
        <f t="shared" si="2"/>
        <v>8.8000000000000007</v>
      </c>
      <c r="P15" s="6">
        <v>26</v>
      </c>
      <c r="Q15" s="62">
        <f t="shared" si="3"/>
        <v>15.6</v>
      </c>
      <c r="R15" s="6">
        <v>24</v>
      </c>
      <c r="S15" s="62">
        <f t="shared" si="4"/>
        <v>14.4</v>
      </c>
      <c r="T15" s="6">
        <v>15</v>
      </c>
      <c r="U15" s="62">
        <f t="shared" si="5"/>
        <v>9</v>
      </c>
      <c r="V15" s="6">
        <v>40</v>
      </c>
      <c r="W15" s="62">
        <f t="shared" si="6"/>
        <v>16</v>
      </c>
      <c r="X15" s="26">
        <f t="shared" si="0"/>
        <v>72.599999999999994</v>
      </c>
      <c r="Y15" s="6">
        <v>0</v>
      </c>
      <c r="Z15" s="6">
        <v>2.5</v>
      </c>
      <c r="AA15" s="14">
        <f t="shared" si="7"/>
        <v>75.099999999999994</v>
      </c>
      <c r="AB15" s="61" t="s">
        <v>4</v>
      </c>
      <c r="AC15" s="61" t="s">
        <v>4</v>
      </c>
      <c r="AD15" s="63">
        <v>1005220.8</v>
      </c>
      <c r="AE15" s="15">
        <v>251305.2</v>
      </c>
      <c r="AF15" s="65">
        <v>125652.6</v>
      </c>
      <c r="AG15" s="65">
        <v>87956.82</v>
      </c>
      <c r="AH15" s="66">
        <v>37695.78</v>
      </c>
      <c r="AI15" s="67" t="s">
        <v>140</v>
      </c>
      <c r="AJ15" s="68" t="s">
        <v>140</v>
      </c>
      <c r="AK15" s="69" t="s">
        <v>140</v>
      </c>
      <c r="AL15" s="49">
        <v>251305.2</v>
      </c>
      <c r="AM15" s="75" t="s">
        <v>140</v>
      </c>
      <c r="AN15" s="47">
        <f t="shared" si="8"/>
        <v>251305.2</v>
      </c>
      <c r="AO15" s="29"/>
      <c r="AP15" s="11"/>
      <c r="AQ15" s="11"/>
    </row>
    <row r="16" spans="1:125" x14ac:dyDescent="0.3">
      <c r="A16" s="12">
        <v>13</v>
      </c>
      <c r="B16" s="12">
        <v>63938</v>
      </c>
      <c r="C16" s="73" t="s">
        <v>54</v>
      </c>
      <c r="D16" s="73" t="s">
        <v>96</v>
      </c>
      <c r="E16" s="73" t="s">
        <v>5</v>
      </c>
      <c r="F16" s="110" t="s">
        <v>161</v>
      </c>
      <c r="G16" s="74" t="s">
        <v>6</v>
      </c>
      <c r="H16" s="60" t="s">
        <v>5</v>
      </c>
      <c r="I16" s="61" t="s">
        <v>6</v>
      </c>
      <c r="J16" s="61"/>
      <c r="K16" s="61"/>
      <c r="L16" s="6">
        <v>22</v>
      </c>
      <c r="M16" s="62">
        <f t="shared" si="1"/>
        <v>8.8000000000000007</v>
      </c>
      <c r="N16" s="6">
        <v>17</v>
      </c>
      <c r="O16" s="62">
        <f t="shared" si="2"/>
        <v>6.8</v>
      </c>
      <c r="P16" s="6">
        <v>28</v>
      </c>
      <c r="Q16" s="62">
        <f t="shared" si="3"/>
        <v>16.8</v>
      </c>
      <c r="R16" s="6">
        <v>28</v>
      </c>
      <c r="S16" s="62">
        <f t="shared" si="4"/>
        <v>16.8</v>
      </c>
      <c r="T16" s="6">
        <v>11</v>
      </c>
      <c r="U16" s="62">
        <f t="shared" si="5"/>
        <v>6.6</v>
      </c>
      <c r="V16" s="6">
        <v>40</v>
      </c>
      <c r="W16" s="62">
        <f t="shared" si="6"/>
        <v>16</v>
      </c>
      <c r="X16" s="26">
        <f t="shared" si="0"/>
        <v>71.8</v>
      </c>
      <c r="Y16" s="6">
        <v>0</v>
      </c>
      <c r="Z16" s="6">
        <v>2.5</v>
      </c>
      <c r="AA16" s="14">
        <f t="shared" si="7"/>
        <v>74.3</v>
      </c>
      <c r="AB16" s="61" t="s">
        <v>4</v>
      </c>
      <c r="AC16" s="61" t="s">
        <v>4</v>
      </c>
      <c r="AD16" s="63">
        <v>338227</v>
      </c>
      <c r="AE16" s="15">
        <v>169113.5</v>
      </c>
      <c r="AF16" s="65">
        <v>84556.75</v>
      </c>
      <c r="AG16" s="65">
        <v>59189.73</v>
      </c>
      <c r="AH16" s="66">
        <v>25367.02</v>
      </c>
      <c r="AI16" s="67" t="s">
        <v>140</v>
      </c>
      <c r="AJ16" s="68" t="s">
        <v>140</v>
      </c>
      <c r="AK16" s="69" t="s">
        <v>140</v>
      </c>
      <c r="AL16" s="49">
        <v>169113.5</v>
      </c>
      <c r="AM16" s="75" t="s">
        <v>140</v>
      </c>
      <c r="AN16" s="47">
        <f t="shared" si="8"/>
        <v>169113.5</v>
      </c>
      <c r="AO16" s="29"/>
      <c r="AP16" s="11"/>
      <c r="AQ16" s="11"/>
    </row>
    <row r="17" spans="1:125" x14ac:dyDescent="0.3">
      <c r="A17" s="12">
        <v>14</v>
      </c>
      <c r="B17" s="12">
        <v>63199</v>
      </c>
      <c r="C17" s="58" t="s">
        <v>41</v>
      </c>
      <c r="D17" s="58" t="s">
        <v>97</v>
      </c>
      <c r="E17" s="58" t="s">
        <v>37</v>
      </c>
      <c r="F17" s="110" t="s">
        <v>162</v>
      </c>
      <c r="G17" s="59" t="s">
        <v>10</v>
      </c>
      <c r="H17" s="60" t="s">
        <v>37</v>
      </c>
      <c r="I17" s="61" t="s">
        <v>10</v>
      </c>
      <c r="J17" s="61"/>
      <c r="K17" s="61"/>
      <c r="L17" s="6">
        <v>19</v>
      </c>
      <c r="M17" s="62">
        <f t="shared" si="1"/>
        <v>7.6</v>
      </c>
      <c r="N17" s="6">
        <v>22</v>
      </c>
      <c r="O17" s="62">
        <f t="shared" si="2"/>
        <v>8.8000000000000007</v>
      </c>
      <c r="P17" s="6">
        <v>30</v>
      </c>
      <c r="Q17" s="62">
        <f t="shared" si="3"/>
        <v>18</v>
      </c>
      <c r="R17" s="6">
        <v>20</v>
      </c>
      <c r="S17" s="62">
        <f t="shared" si="4"/>
        <v>12</v>
      </c>
      <c r="T17" s="6">
        <v>15</v>
      </c>
      <c r="U17" s="62">
        <f t="shared" si="5"/>
        <v>9</v>
      </c>
      <c r="V17" s="6">
        <v>40</v>
      </c>
      <c r="W17" s="62">
        <f t="shared" si="6"/>
        <v>16</v>
      </c>
      <c r="X17" s="26">
        <f t="shared" si="0"/>
        <v>71.400000000000006</v>
      </c>
      <c r="Y17" s="6">
        <v>0</v>
      </c>
      <c r="Z17" s="6">
        <v>0</v>
      </c>
      <c r="AA17" s="14">
        <f t="shared" si="7"/>
        <v>71.400000000000006</v>
      </c>
      <c r="AB17" s="61" t="s">
        <v>4</v>
      </c>
      <c r="AC17" s="61" t="s">
        <v>4</v>
      </c>
      <c r="AD17" s="63">
        <v>856155.79</v>
      </c>
      <c r="AE17" s="15">
        <v>299654.53000000003</v>
      </c>
      <c r="AF17" s="65">
        <v>149827.26999999999</v>
      </c>
      <c r="AG17" s="65">
        <v>104879.09</v>
      </c>
      <c r="AH17" s="66">
        <v>44948.17</v>
      </c>
      <c r="AI17" s="67" t="s">
        <v>140</v>
      </c>
      <c r="AJ17" s="68" t="s">
        <v>140</v>
      </c>
      <c r="AK17" s="69" t="s">
        <v>140</v>
      </c>
      <c r="AL17" s="49">
        <v>299654.53000000003</v>
      </c>
      <c r="AM17" s="75" t="s">
        <v>140</v>
      </c>
      <c r="AN17" s="47">
        <f t="shared" si="8"/>
        <v>299654.53000000003</v>
      </c>
      <c r="AO17" s="29"/>
      <c r="AP17" s="11"/>
      <c r="AQ17" s="11"/>
    </row>
    <row r="18" spans="1:125" s="4" customFormat="1" ht="28.8" x14ac:dyDescent="0.3">
      <c r="A18" s="12">
        <v>15</v>
      </c>
      <c r="B18" s="12">
        <v>64187</v>
      </c>
      <c r="C18" s="58" t="s">
        <v>43</v>
      </c>
      <c r="D18" s="58" t="s">
        <v>98</v>
      </c>
      <c r="E18" s="58" t="s">
        <v>99</v>
      </c>
      <c r="F18" s="110" t="s">
        <v>163</v>
      </c>
      <c r="G18" s="59" t="s">
        <v>10</v>
      </c>
      <c r="H18" s="60" t="s">
        <v>29</v>
      </c>
      <c r="I18" s="61" t="s">
        <v>10</v>
      </c>
      <c r="J18" s="61"/>
      <c r="K18" s="61"/>
      <c r="L18" s="6">
        <v>15</v>
      </c>
      <c r="M18" s="62">
        <f t="shared" si="1"/>
        <v>6</v>
      </c>
      <c r="N18" s="6">
        <v>15</v>
      </c>
      <c r="O18" s="62">
        <f t="shared" si="2"/>
        <v>6</v>
      </c>
      <c r="P18" s="6">
        <v>30</v>
      </c>
      <c r="Q18" s="62">
        <f t="shared" si="3"/>
        <v>18</v>
      </c>
      <c r="R18" s="6">
        <v>20</v>
      </c>
      <c r="S18" s="62">
        <f t="shared" si="4"/>
        <v>12</v>
      </c>
      <c r="T18" s="6">
        <v>15</v>
      </c>
      <c r="U18" s="62">
        <f t="shared" si="5"/>
        <v>9</v>
      </c>
      <c r="V18" s="6">
        <v>40</v>
      </c>
      <c r="W18" s="62">
        <f t="shared" si="6"/>
        <v>16</v>
      </c>
      <c r="X18" s="26">
        <f t="shared" si="0"/>
        <v>67</v>
      </c>
      <c r="Y18" s="6">
        <v>0</v>
      </c>
      <c r="Z18" s="6">
        <v>2.5</v>
      </c>
      <c r="AA18" s="14">
        <f t="shared" si="7"/>
        <v>69.5</v>
      </c>
      <c r="AB18" s="61" t="s">
        <v>4</v>
      </c>
      <c r="AC18" s="61" t="s">
        <v>4</v>
      </c>
      <c r="AD18" s="63">
        <v>3000000</v>
      </c>
      <c r="AE18" s="15">
        <v>300000</v>
      </c>
      <c r="AF18" s="65">
        <v>150000</v>
      </c>
      <c r="AG18" s="65">
        <v>105000</v>
      </c>
      <c r="AH18" s="66">
        <v>45000</v>
      </c>
      <c r="AI18" s="67" t="s">
        <v>140</v>
      </c>
      <c r="AJ18" s="68" t="s">
        <v>140</v>
      </c>
      <c r="AK18" s="69" t="s">
        <v>140</v>
      </c>
      <c r="AL18" s="49">
        <v>300000</v>
      </c>
      <c r="AM18" s="75" t="s">
        <v>140</v>
      </c>
      <c r="AN18" s="47">
        <f t="shared" si="8"/>
        <v>300000</v>
      </c>
      <c r="AO18" s="29"/>
      <c r="AP18" s="11"/>
      <c r="AQ18" s="11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4" customFormat="1" x14ac:dyDescent="0.3">
      <c r="A19" s="12">
        <v>16</v>
      </c>
      <c r="B19" s="12">
        <v>64237</v>
      </c>
      <c r="C19" s="58" t="s">
        <v>18</v>
      </c>
      <c r="D19" s="58" t="s">
        <v>100</v>
      </c>
      <c r="E19" s="58" t="s">
        <v>101</v>
      </c>
      <c r="F19" s="110" t="s">
        <v>164</v>
      </c>
      <c r="G19" s="59" t="s">
        <v>11</v>
      </c>
      <c r="H19" s="60" t="s">
        <v>19</v>
      </c>
      <c r="I19" s="61" t="s">
        <v>11</v>
      </c>
      <c r="J19" s="61"/>
      <c r="K19" s="61"/>
      <c r="L19" s="6">
        <v>18</v>
      </c>
      <c r="M19" s="62">
        <f t="shared" si="1"/>
        <v>7.2</v>
      </c>
      <c r="N19" s="6">
        <v>30</v>
      </c>
      <c r="O19" s="62">
        <f t="shared" si="2"/>
        <v>12</v>
      </c>
      <c r="P19" s="6">
        <v>21</v>
      </c>
      <c r="Q19" s="62">
        <f t="shared" si="3"/>
        <v>12.6</v>
      </c>
      <c r="R19" s="6">
        <v>21</v>
      </c>
      <c r="S19" s="62">
        <f t="shared" si="4"/>
        <v>12.6</v>
      </c>
      <c r="T19" s="6">
        <v>11</v>
      </c>
      <c r="U19" s="62">
        <f t="shared" si="5"/>
        <v>6.6</v>
      </c>
      <c r="V19" s="6">
        <v>40</v>
      </c>
      <c r="W19" s="62">
        <f t="shared" si="6"/>
        <v>16</v>
      </c>
      <c r="X19" s="26">
        <f t="shared" si="0"/>
        <v>67</v>
      </c>
      <c r="Y19" s="6">
        <v>0</v>
      </c>
      <c r="Z19" s="6">
        <v>2.5</v>
      </c>
      <c r="AA19" s="14">
        <f t="shared" si="7"/>
        <v>69.5</v>
      </c>
      <c r="AB19" s="61" t="s">
        <v>4</v>
      </c>
      <c r="AC19" s="61" t="s">
        <v>9</v>
      </c>
      <c r="AD19" s="63">
        <v>178097.22</v>
      </c>
      <c r="AE19" s="15">
        <v>89048.61</v>
      </c>
      <c r="AF19" s="65">
        <v>44524.31</v>
      </c>
      <c r="AG19" s="65">
        <v>31167.01</v>
      </c>
      <c r="AH19" s="66">
        <v>13357.29</v>
      </c>
      <c r="AI19" s="67" t="s">
        <v>140</v>
      </c>
      <c r="AJ19" s="68" t="s">
        <v>140</v>
      </c>
      <c r="AK19" s="69" t="s">
        <v>140</v>
      </c>
      <c r="AL19" s="49">
        <v>89048.61</v>
      </c>
      <c r="AM19" s="75" t="s">
        <v>140</v>
      </c>
      <c r="AN19" s="47">
        <f t="shared" si="8"/>
        <v>89048.61</v>
      </c>
      <c r="AO19" s="29"/>
      <c r="AP19" s="11"/>
      <c r="AQ19" s="11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x14ac:dyDescent="0.3">
      <c r="A20" s="12">
        <v>17</v>
      </c>
      <c r="B20" s="12">
        <v>64043</v>
      </c>
      <c r="C20" s="58" t="s">
        <v>102</v>
      </c>
      <c r="D20" s="58" t="s">
        <v>103</v>
      </c>
      <c r="E20" s="58" t="s">
        <v>104</v>
      </c>
      <c r="F20" s="110" t="s">
        <v>165</v>
      </c>
      <c r="G20" s="59" t="s">
        <v>105</v>
      </c>
      <c r="H20" s="60" t="s">
        <v>47</v>
      </c>
      <c r="I20" s="61" t="s">
        <v>6</v>
      </c>
      <c r="J20" s="61"/>
      <c r="K20" s="61"/>
      <c r="L20" s="6">
        <v>20</v>
      </c>
      <c r="M20" s="62">
        <f t="shared" si="1"/>
        <v>8</v>
      </c>
      <c r="N20" s="6">
        <v>20</v>
      </c>
      <c r="O20" s="62">
        <f t="shared" si="2"/>
        <v>8</v>
      </c>
      <c r="P20" s="6">
        <v>22</v>
      </c>
      <c r="Q20" s="62">
        <f t="shared" si="3"/>
        <v>13.2</v>
      </c>
      <c r="R20" s="6">
        <v>25</v>
      </c>
      <c r="S20" s="62">
        <f t="shared" si="4"/>
        <v>15</v>
      </c>
      <c r="T20" s="6">
        <v>14</v>
      </c>
      <c r="U20" s="62">
        <f t="shared" si="5"/>
        <v>8.4</v>
      </c>
      <c r="V20" s="6">
        <v>40</v>
      </c>
      <c r="W20" s="62">
        <f t="shared" si="6"/>
        <v>16</v>
      </c>
      <c r="X20" s="26">
        <f t="shared" si="0"/>
        <v>68.599999999999994</v>
      </c>
      <c r="Y20" s="6">
        <v>0</v>
      </c>
      <c r="Z20" s="6">
        <v>0</v>
      </c>
      <c r="AA20" s="14">
        <f t="shared" si="7"/>
        <v>68.599999999999994</v>
      </c>
      <c r="AB20" s="61" t="s">
        <v>4</v>
      </c>
      <c r="AC20" s="61" t="s">
        <v>4</v>
      </c>
      <c r="AD20" s="63">
        <v>484940</v>
      </c>
      <c r="AE20" s="15">
        <v>121235</v>
      </c>
      <c r="AF20" s="65">
        <v>60617.5</v>
      </c>
      <c r="AG20" s="65">
        <v>42432.25</v>
      </c>
      <c r="AH20" s="66">
        <v>18185.25</v>
      </c>
      <c r="AI20" s="67" t="s">
        <v>140</v>
      </c>
      <c r="AJ20" s="68" t="s">
        <v>140</v>
      </c>
      <c r="AK20" s="69" t="s">
        <v>140</v>
      </c>
      <c r="AL20" s="49">
        <v>121235</v>
      </c>
      <c r="AM20" s="75" t="s">
        <v>140</v>
      </c>
      <c r="AN20" s="47">
        <f t="shared" si="8"/>
        <v>121235</v>
      </c>
      <c r="AO20" s="29"/>
      <c r="AP20" s="11"/>
      <c r="AQ20" s="11"/>
    </row>
    <row r="21" spans="1:125" x14ac:dyDescent="0.3">
      <c r="A21" s="12">
        <v>18</v>
      </c>
      <c r="B21" s="12">
        <v>64233</v>
      </c>
      <c r="C21" s="58" t="s">
        <v>60</v>
      </c>
      <c r="D21" s="58" t="s">
        <v>106</v>
      </c>
      <c r="E21" s="58" t="s">
        <v>50</v>
      </c>
      <c r="F21" s="110" t="s">
        <v>166</v>
      </c>
      <c r="G21" s="59" t="s">
        <v>3</v>
      </c>
      <c r="H21" s="60" t="s">
        <v>50</v>
      </c>
      <c r="I21" s="61" t="s">
        <v>3</v>
      </c>
      <c r="J21" s="61"/>
      <c r="K21" s="61"/>
      <c r="L21" s="6">
        <v>22</v>
      </c>
      <c r="M21" s="62">
        <f t="shared" si="1"/>
        <v>8.8000000000000007</v>
      </c>
      <c r="N21" s="6">
        <v>16</v>
      </c>
      <c r="O21" s="62">
        <f t="shared" si="2"/>
        <v>6.4</v>
      </c>
      <c r="P21" s="6">
        <v>24</v>
      </c>
      <c r="Q21" s="62">
        <f t="shared" si="3"/>
        <v>14.4</v>
      </c>
      <c r="R21" s="6">
        <v>24</v>
      </c>
      <c r="S21" s="62">
        <f t="shared" si="4"/>
        <v>14.4</v>
      </c>
      <c r="T21" s="6">
        <v>11</v>
      </c>
      <c r="U21" s="62">
        <f t="shared" si="5"/>
        <v>6.6</v>
      </c>
      <c r="V21" s="6">
        <v>40</v>
      </c>
      <c r="W21" s="62">
        <f t="shared" si="6"/>
        <v>16</v>
      </c>
      <c r="X21" s="26">
        <f t="shared" si="0"/>
        <v>66.599999999999994</v>
      </c>
      <c r="Y21" s="6">
        <v>0</v>
      </c>
      <c r="Z21" s="6">
        <v>0</v>
      </c>
      <c r="AA21" s="14">
        <f t="shared" si="7"/>
        <v>66.599999999999994</v>
      </c>
      <c r="AB21" s="61" t="s">
        <v>4</v>
      </c>
      <c r="AC21" s="61" t="s">
        <v>4</v>
      </c>
      <c r="AD21" s="63">
        <v>274163.57</v>
      </c>
      <c r="AE21" s="15">
        <v>95957.25</v>
      </c>
      <c r="AF21" s="65">
        <v>47978.62</v>
      </c>
      <c r="AG21" s="65">
        <v>33585.03</v>
      </c>
      <c r="AH21" s="66">
        <v>14393.6</v>
      </c>
      <c r="AI21" s="67" t="s">
        <v>140</v>
      </c>
      <c r="AJ21" s="68" t="s">
        <v>140</v>
      </c>
      <c r="AK21" s="69" t="s">
        <v>140</v>
      </c>
      <c r="AL21" s="49">
        <v>95957.25</v>
      </c>
      <c r="AM21" s="75" t="s">
        <v>140</v>
      </c>
      <c r="AN21" s="47">
        <f t="shared" si="8"/>
        <v>95957.25</v>
      </c>
      <c r="AO21" s="29"/>
      <c r="AP21" s="11"/>
      <c r="AQ21" s="11"/>
    </row>
    <row r="22" spans="1:125" x14ac:dyDescent="0.3">
      <c r="A22" s="12">
        <v>19</v>
      </c>
      <c r="B22" s="12">
        <v>64238</v>
      </c>
      <c r="C22" s="58" t="s">
        <v>22</v>
      </c>
      <c r="D22" s="58" t="s">
        <v>107</v>
      </c>
      <c r="E22" s="58" t="s">
        <v>17</v>
      </c>
      <c r="F22" s="110" t="s">
        <v>167</v>
      </c>
      <c r="G22" s="59" t="s">
        <v>11</v>
      </c>
      <c r="H22" s="60" t="s">
        <v>17</v>
      </c>
      <c r="I22" s="61" t="s">
        <v>11</v>
      </c>
      <c r="J22" s="61"/>
      <c r="K22" s="61"/>
      <c r="L22" s="6">
        <v>20</v>
      </c>
      <c r="M22" s="62">
        <f t="shared" si="1"/>
        <v>8</v>
      </c>
      <c r="N22" s="6">
        <v>18</v>
      </c>
      <c r="O22" s="62">
        <f t="shared" si="2"/>
        <v>7.2</v>
      </c>
      <c r="P22" s="6">
        <v>24</v>
      </c>
      <c r="Q22" s="62">
        <f t="shared" si="3"/>
        <v>14.4</v>
      </c>
      <c r="R22" s="6">
        <v>21</v>
      </c>
      <c r="S22" s="62">
        <f t="shared" si="4"/>
        <v>12.6</v>
      </c>
      <c r="T22" s="6">
        <v>14</v>
      </c>
      <c r="U22" s="62">
        <f t="shared" si="5"/>
        <v>8.4</v>
      </c>
      <c r="V22" s="6">
        <v>40</v>
      </c>
      <c r="W22" s="62">
        <f t="shared" si="6"/>
        <v>16</v>
      </c>
      <c r="X22" s="26">
        <f t="shared" si="0"/>
        <v>66.599999999999994</v>
      </c>
      <c r="Y22" s="6">
        <v>0</v>
      </c>
      <c r="Z22" s="6">
        <v>0</v>
      </c>
      <c r="AA22" s="14">
        <f t="shared" si="7"/>
        <v>66.599999999999994</v>
      </c>
      <c r="AB22" s="61" t="s">
        <v>4</v>
      </c>
      <c r="AC22" s="61" t="s">
        <v>9</v>
      </c>
      <c r="AD22" s="63">
        <v>446000</v>
      </c>
      <c r="AE22" s="15">
        <v>223000</v>
      </c>
      <c r="AF22" s="65">
        <v>100000</v>
      </c>
      <c r="AG22" s="65">
        <v>70000</v>
      </c>
      <c r="AH22" s="66">
        <v>30000</v>
      </c>
      <c r="AI22" s="67" t="s">
        <v>140</v>
      </c>
      <c r="AJ22" s="68" t="s">
        <v>140</v>
      </c>
      <c r="AK22" s="69" t="s">
        <v>140</v>
      </c>
      <c r="AL22" s="49">
        <v>200000</v>
      </c>
      <c r="AM22" s="75" t="s">
        <v>140</v>
      </c>
      <c r="AN22" s="47">
        <v>200000</v>
      </c>
      <c r="AO22" s="29"/>
      <c r="AP22" s="11"/>
      <c r="AQ22" s="11"/>
    </row>
    <row r="23" spans="1:125" x14ac:dyDescent="0.3">
      <c r="A23" s="12">
        <v>20</v>
      </c>
      <c r="B23" s="12">
        <v>63397</v>
      </c>
      <c r="C23" s="73" t="s">
        <v>30</v>
      </c>
      <c r="D23" s="73" t="s">
        <v>108</v>
      </c>
      <c r="E23" s="73" t="s">
        <v>109</v>
      </c>
      <c r="F23" s="110" t="s">
        <v>168</v>
      </c>
      <c r="G23" s="74" t="s">
        <v>10</v>
      </c>
      <c r="H23" s="60" t="s">
        <v>29</v>
      </c>
      <c r="I23" s="61" t="s">
        <v>10</v>
      </c>
      <c r="J23" s="61"/>
      <c r="K23" s="61"/>
      <c r="L23" s="6">
        <v>15.5</v>
      </c>
      <c r="M23" s="62">
        <f t="shared" si="1"/>
        <v>6.2</v>
      </c>
      <c r="N23" s="6">
        <v>22</v>
      </c>
      <c r="O23" s="62">
        <f t="shared" si="2"/>
        <v>8.8000000000000007</v>
      </c>
      <c r="P23" s="6">
        <v>20.5</v>
      </c>
      <c r="Q23" s="62">
        <f t="shared" si="3"/>
        <v>12.3</v>
      </c>
      <c r="R23" s="6">
        <v>21</v>
      </c>
      <c r="S23" s="62">
        <f t="shared" si="4"/>
        <v>12.6</v>
      </c>
      <c r="T23" s="6">
        <v>15</v>
      </c>
      <c r="U23" s="62">
        <f t="shared" si="5"/>
        <v>9</v>
      </c>
      <c r="V23" s="6">
        <v>40</v>
      </c>
      <c r="W23" s="62">
        <f t="shared" si="6"/>
        <v>16</v>
      </c>
      <c r="X23" s="26">
        <f t="shared" si="0"/>
        <v>64.900000000000006</v>
      </c>
      <c r="Y23" s="6">
        <v>0</v>
      </c>
      <c r="Z23" s="6">
        <v>0</v>
      </c>
      <c r="AA23" s="14">
        <f t="shared" si="7"/>
        <v>64.900000000000006</v>
      </c>
      <c r="AB23" s="61" t="s">
        <v>4</v>
      </c>
      <c r="AC23" s="61" t="s">
        <v>4</v>
      </c>
      <c r="AD23" s="63">
        <v>375209.33</v>
      </c>
      <c r="AE23" s="15">
        <v>187604.67</v>
      </c>
      <c r="AF23" s="65">
        <v>93802.33</v>
      </c>
      <c r="AG23" s="65">
        <v>65661.63</v>
      </c>
      <c r="AH23" s="66">
        <v>28140.71</v>
      </c>
      <c r="AI23" s="67" t="s">
        <v>140</v>
      </c>
      <c r="AJ23" s="68" t="s">
        <v>140</v>
      </c>
      <c r="AK23" s="69" t="s">
        <v>140</v>
      </c>
      <c r="AL23" s="49">
        <v>187604.67</v>
      </c>
      <c r="AM23" s="75" t="s">
        <v>140</v>
      </c>
      <c r="AN23" s="47">
        <f>AF23+AG23+AH23</f>
        <v>187604.67</v>
      </c>
      <c r="AO23" s="72"/>
      <c r="AP23" s="16"/>
      <c r="AQ23" s="11"/>
    </row>
    <row r="24" spans="1:125" x14ac:dyDescent="0.3">
      <c r="A24" s="12">
        <v>21</v>
      </c>
      <c r="B24" s="12">
        <v>64116</v>
      </c>
      <c r="C24" s="58" t="s">
        <v>57</v>
      </c>
      <c r="D24" s="58" t="s">
        <v>110</v>
      </c>
      <c r="E24" s="58" t="s">
        <v>111</v>
      </c>
      <c r="F24" s="110" t="s">
        <v>169</v>
      </c>
      <c r="G24" s="59" t="s">
        <v>112</v>
      </c>
      <c r="H24" s="60" t="s">
        <v>7</v>
      </c>
      <c r="I24" s="61" t="s">
        <v>8</v>
      </c>
      <c r="J24" s="61"/>
      <c r="K24" s="61"/>
      <c r="L24" s="6">
        <v>15.5</v>
      </c>
      <c r="M24" s="62">
        <f t="shared" si="1"/>
        <v>6.2</v>
      </c>
      <c r="N24" s="6">
        <v>15</v>
      </c>
      <c r="O24" s="62">
        <f t="shared" si="2"/>
        <v>6</v>
      </c>
      <c r="P24" s="6">
        <v>20.5</v>
      </c>
      <c r="Q24" s="62">
        <f t="shared" si="3"/>
        <v>12.3</v>
      </c>
      <c r="R24" s="6">
        <v>20.5</v>
      </c>
      <c r="S24" s="62">
        <f t="shared" si="4"/>
        <v>12.3</v>
      </c>
      <c r="T24" s="6">
        <v>15</v>
      </c>
      <c r="U24" s="62">
        <f t="shared" si="5"/>
        <v>9</v>
      </c>
      <c r="V24" s="6">
        <v>40</v>
      </c>
      <c r="W24" s="62">
        <f t="shared" si="6"/>
        <v>16</v>
      </c>
      <c r="X24" s="26">
        <f t="shared" si="0"/>
        <v>61.8</v>
      </c>
      <c r="Y24" s="6">
        <v>0</v>
      </c>
      <c r="Z24" s="6">
        <v>2.5</v>
      </c>
      <c r="AA24" s="14">
        <f t="shared" si="7"/>
        <v>64.3</v>
      </c>
      <c r="AB24" s="61" t="s">
        <v>4</v>
      </c>
      <c r="AC24" s="61" t="s">
        <v>4</v>
      </c>
      <c r="AD24" s="63">
        <v>839472.18</v>
      </c>
      <c r="AE24" s="15">
        <v>293815.27</v>
      </c>
      <c r="AF24" s="65">
        <v>146907.63</v>
      </c>
      <c r="AG24" s="65">
        <v>102835.34</v>
      </c>
      <c r="AH24" s="66">
        <v>44072.3</v>
      </c>
      <c r="AI24" s="67" t="s">
        <v>140</v>
      </c>
      <c r="AJ24" s="68" t="s">
        <v>140</v>
      </c>
      <c r="AK24" s="69" t="s">
        <v>140</v>
      </c>
      <c r="AL24" s="49">
        <v>293815.27</v>
      </c>
      <c r="AM24" s="75" t="s">
        <v>140</v>
      </c>
      <c r="AN24" s="47">
        <f>AF24+AG24+AH24</f>
        <v>293815.27</v>
      </c>
      <c r="AO24" s="72"/>
      <c r="AP24" s="11"/>
      <c r="AQ24" s="11"/>
    </row>
    <row r="25" spans="1:125" x14ac:dyDescent="0.3">
      <c r="A25" s="12">
        <v>22</v>
      </c>
      <c r="B25" s="12">
        <v>62450</v>
      </c>
      <c r="C25" s="76" t="s">
        <v>62</v>
      </c>
      <c r="D25" s="76" t="s">
        <v>113</v>
      </c>
      <c r="E25" s="76" t="s">
        <v>101</v>
      </c>
      <c r="F25" s="110" t="s">
        <v>170</v>
      </c>
      <c r="G25" s="77" t="s">
        <v>11</v>
      </c>
      <c r="H25" s="78" t="s">
        <v>12</v>
      </c>
      <c r="I25" s="79" t="s">
        <v>11</v>
      </c>
      <c r="J25" s="79"/>
      <c r="K25" s="79"/>
      <c r="L25" s="30">
        <v>18</v>
      </c>
      <c r="M25" s="62">
        <f t="shared" si="1"/>
        <v>7.2</v>
      </c>
      <c r="N25" s="30">
        <v>17</v>
      </c>
      <c r="O25" s="62">
        <f t="shared" si="2"/>
        <v>6.8</v>
      </c>
      <c r="P25" s="30">
        <v>22</v>
      </c>
      <c r="Q25" s="62">
        <f t="shared" si="3"/>
        <v>13.2</v>
      </c>
      <c r="R25" s="30">
        <v>22</v>
      </c>
      <c r="S25" s="62">
        <f t="shared" si="4"/>
        <v>13.2</v>
      </c>
      <c r="T25" s="30">
        <v>13</v>
      </c>
      <c r="U25" s="62">
        <f t="shared" si="5"/>
        <v>7.8</v>
      </c>
      <c r="V25" s="30">
        <v>40</v>
      </c>
      <c r="W25" s="62">
        <f t="shared" si="6"/>
        <v>16</v>
      </c>
      <c r="X25" s="31">
        <f t="shared" si="0"/>
        <v>64.2</v>
      </c>
      <c r="Y25" s="30">
        <v>0</v>
      </c>
      <c r="Z25" s="30">
        <v>0</v>
      </c>
      <c r="AA25" s="14">
        <f t="shared" si="7"/>
        <v>64.2</v>
      </c>
      <c r="AB25" s="79" t="s">
        <v>4</v>
      </c>
      <c r="AC25" s="79" t="s">
        <v>4</v>
      </c>
      <c r="AD25" s="80">
        <v>199999.98</v>
      </c>
      <c r="AE25" s="15">
        <v>100000</v>
      </c>
      <c r="AF25" s="15">
        <v>50000</v>
      </c>
      <c r="AG25" s="15">
        <v>35000</v>
      </c>
      <c r="AH25" s="44">
        <v>15000</v>
      </c>
      <c r="AI25" s="67" t="s">
        <v>140</v>
      </c>
      <c r="AJ25" s="68" t="s">
        <v>140</v>
      </c>
      <c r="AK25" s="69" t="s">
        <v>140</v>
      </c>
      <c r="AL25" s="49">
        <v>100000</v>
      </c>
      <c r="AM25" s="75" t="s">
        <v>140</v>
      </c>
      <c r="AN25" s="43">
        <f>AF25+AG25+AH25</f>
        <v>100000</v>
      </c>
      <c r="AO25" s="29"/>
      <c r="AP25" s="11"/>
      <c r="AQ25" s="11"/>
    </row>
    <row r="26" spans="1:125" x14ac:dyDescent="0.3">
      <c r="A26" s="52">
        <v>23</v>
      </c>
      <c r="B26" s="52">
        <v>64084</v>
      </c>
      <c r="C26" s="81" t="s">
        <v>53</v>
      </c>
      <c r="D26" s="81" t="s">
        <v>114</v>
      </c>
      <c r="E26" s="82" t="s">
        <v>115</v>
      </c>
      <c r="F26" s="111" t="s">
        <v>171</v>
      </c>
      <c r="G26" s="83" t="s">
        <v>3</v>
      </c>
      <c r="H26" s="84" t="s">
        <v>51</v>
      </c>
      <c r="I26" s="85" t="s">
        <v>3</v>
      </c>
      <c r="J26" s="85" t="s">
        <v>182</v>
      </c>
      <c r="K26" s="85">
        <v>24304752</v>
      </c>
      <c r="L26" s="34">
        <v>18</v>
      </c>
      <c r="M26" s="62">
        <f>L26/100*40</f>
        <v>7.2</v>
      </c>
      <c r="N26" s="34">
        <v>15</v>
      </c>
      <c r="O26" s="62">
        <f>N26/100*40</f>
        <v>6</v>
      </c>
      <c r="P26" s="34">
        <v>21</v>
      </c>
      <c r="Q26" s="62">
        <f>P26/100*60</f>
        <v>12.6</v>
      </c>
      <c r="R26" s="34">
        <v>21</v>
      </c>
      <c r="S26" s="62">
        <f>R26/100*60</f>
        <v>12.6</v>
      </c>
      <c r="T26" s="34">
        <v>12</v>
      </c>
      <c r="U26" s="62">
        <f>T26/100*60</f>
        <v>7.2</v>
      </c>
      <c r="V26" s="34">
        <v>40</v>
      </c>
      <c r="W26" s="62">
        <f>V26/100*40</f>
        <v>16</v>
      </c>
      <c r="X26" s="35">
        <f>((L26+N26+V26)/100)*40+((P26+R26+T26)/100)*60</f>
        <v>61.6</v>
      </c>
      <c r="Y26" s="34">
        <v>0</v>
      </c>
      <c r="Z26" s="34">
        <v>0</v>
      </c>
      <c r="AA26" s="14">
        <f>X26+Y26+Z26</f>
        <v>61.6</v>
      </c>
      <c r="AB26" s="33" t="s">
        <v>9</v>
      </c>
      <c r="AC26" s="85" t="s">
        <v>4</v>
      </c>
      <c r="AD26" s="86">
        <v>407667.6</v>
      </c>
      <c r="AE26" s="54">
        <v>203833.8</v>
      </c>
      <c r="AF26" s="86">
        <v>50000</v>
      </c>
      <c r="AG26" s="86">
        <v>35000</v>
      </c>
      <c r="AH26" s="87">
        <v>15000</v>
      </c>
      <c r="AI26" s="88">
        <v>50000</v>
      </c>
      <c r="AJ26" s="86">
        <v>35000</v>
      </c>
      <c r="AK26" s="87">
        <f>AM26-AI26-AJ26</f>
        <v>15000</v>
      </c>
      <c r="AL26" s="89">
        <v>100000</v>
      </c>
      <c r="AM26" s="56">
        <v>100000</v>
      </c>
      <c r="AN26" s="50">
        <v>200000</v>
      </c>
      <c r="AO26" s="71" t="s">
        <v>144</v>
      </c>
      <c r="AP26" s="16"/>
      <c r="AQ26" s="11"/>
    </row>
    <row r="27" spans="1:125" x14ac:dyDescent="0.3">
      <c r="A27" s="33">
        <v>24</v>
      </c>
      <c r="B27" s="33">
        <v>64182</v>
      </c>
      <c r="C27" s="81" t="s">
        <v>24</v>
      </c>
      <c r="D27" s="81" t="s">
        <v>116</v>
      </c>
      <c r="E27" s="81" t="s">
        <v>12</v>
      </c>
      <c r="F27" s="111" t="s">
        <v>172</v>
      </c>
      <c r="G27" s="83" t="s">
        <v>11</v>
      </c>
      <c r="H27" s="84" t="s">
        <v>12</v>
      </c>
      <c r="I27" s="85" t="s">
        <v>11</v>
      </c>
      <c r="J27" s="85" t="s">
        <v>183</v>
      </c>
      <c r="K27" s="85">
        <v>24304814</v>
      </c>
      <c r="L27" s="34">
        <v>16</v>
      </c>
      <c r="M27" s="62">
        <f t="shared" si="1"/>
        <v>6.4</v>
      </c>
      <c r="N27" s="34">
        <v>18</v>
      </c>
      <c r="O27" s="62">
        <f t="shared" si="2"/>
        <v>7.2</v>
      </c>
      <c r="P27" s="34">
        <v>21</v>
      </c>
      <c r="Q27" s="62">
        <f t="shared" si="3"/>
        <v>12.6</v>
      </c>
      <c r="R27" s="34">
        <v>21</v>
      </c>
      <c r="S27" s="62">
        <f t="shared" si="4"/>
        <v>12.6</v>
      </c>
      <c r="T27" s="34">
        <v>10.5</v>
      </c>
      <c r="U27" s="62">
        <f t="shared" si="5"/>
        <v>6.3</v>
      </c>
      <c r="V27" s="34">
        <v>40</v>
      </c>
      <c r="W27" s="62">
        <f t="shared" si="6"/>
        <v>16</v>
      </c>
      <c r="X27" s="35">
        <f t="shared" si="0"/>
        <v>61.1</v>
      </c>
      <c r="Y27" s="34">
        <v>0</v>
      </c>
      <c r="Z27" s="34">
        <v>2.5</v>
      </c>
      <c r="AA27" s="14">
        <f t="shared" si="7"/>
        <v>63.6</v>
      </c>
      <c r="AB27" s="85" t="s">
        <v>4</v>
      </c>
      <c r="AC27" s="85" t="s">
        <v>4</v>
      </c>
      <c r="AD27" s="86">
        <v>399007.4</v>
      </c>
      <c r="AE27" s="54">
        <v>199503.71</v>
      </c>
      <c r="AF27" s="86">
        <v>57588.69</v>
      </c>
      <c r="AG27" s="86">
        <v>40312.1</v>
      </c>
      <c r="AH27" s="87">
        <v>17276.599999999999</v>
      </c>
      <c r="AI27" s="88">
        <f>AM27*0.5</f>
        <v>42163.16</v>
      </c>
      <c r="AJ27" s="86">
        <f>AM27*0.35</f>
        <v>29514.21</v>
      </c>
      <c r="AK27" s="87">
        <f>AM27-AI27-AJ27</f>
        <v>12648.95</v>
      </c>
      <c r="AL27" s="89">
        <v>115177.39</v>
      </c>
      <c r="AM27" s="56">
        <v>84326.32</v>
      </c>
      <c r="AN27" s="50">
        <f>AM27+AL27</f>
        <v>199503.71</v>
      </c>
      <c r="AO27" s="55"/>
      <c r="AP27" s="11"/>
      <c r="AQ27" s="11"/>
    </row>
    <row r="28" spans="1:125" x14ac:dyDescent="0.3">
      <c r="A28" s="32">
        <v>25</v>
      </c>
      <c r="B28" s="32">
        <v>62687</v>
      </c>
      <c r="C28" s="81" t="s">
        <v>38</v>
      </c>
      <c r="D28" s="81" t="s">
        <v>117</v>
      </c>
      <c r="E28" s="81" t="s">
        <v>118</v>
      </c>
      <c r="F28" s="111" t="s">
        <v>173</v>
      </c>
      <c r="G28" s="83" t="s">
        <v>119</v>
      </c>
      <c r="H28" s="84" t="s">
        <v>29</v>
      </c>
      <c r="I28" s="85" t="s">
        <v>10</v>
      </c>
      <c r="J28" s="85" t="s">
        <v>184</v>
      </c>
      <c r="K28" s="85">
        <v>24304620</v>
      </c>
      <c r="L28" s="34">
        <v>22</v>
      </c>
      <c r="M28" s="62">
        <f t="shared" si="1"/>
        <v>8.8000000000000007</v>
      </c>
      <c r="N28" s="34">
        <v>22</v>
      </c>
      <c r="O28" s="62">
        <f t="shared" si="2"/>
        <v>8.8000000000000007</v>
      </c>
      <c r="P28" s="34">
        <v>30</v>
      </c>
      <c r="Q28" s="62">
        <f t="shared" si="3"/>
        <v>18</v>
      </c>
      <c r="R28" s="34">
        <v>30</v>
      </c>
      <c r="S28" s="62">
        <f t="shared" si="4"/>
        <v>18</v>
      </c>
      <c r="T28" s="34">
        <v>12</v>
      </c>
      <c r="U28" s="62">
        <f t="shared" si="5"/>
        <v>7.2</v>
      </c>
      <c r="V28" s="34">
        <v>0</v>
      </c>
      <c r="W28" s="62">
        <f t="shared" si="6"/>
        <v>0</v>
      </c>
      <c r="X28" s="35">
        <f t="shared" si="0"/>
        <v>60.8</v>
      </c>
      <c r="Y28" s="34">
        <v>0</v>
      </c>
      <c r="Z28" s="34">
        <v>2.5</v>
      </c>
      <c r="AA28" s="14">
        <f t="shared" si="7"/>
        <v>63.3</v>
      </c>
      <c r="AB28" s="85" t="s">
        <v>4</v>
      </c>
      <c r="AC28" s="85" t="s">
        <v>4</v>
      </c>
      <c r="AD28" s="86">
        <v>378658.9</v>
      </c>
      <c r="AE28" s="54">
        <v>189329.45</v>
      </c>
      <c r="AF28" s="85" t="s">
        <v>140</v>
      </c>
      <c r="AG28" s="85" t="s">
        <v>140</v>
      </c>
      <c r="AH28" s="90" t="s">
        <v>140</v>
      </c>
      <c r="AI28" s="88">
        <v>66593.740000000005</v>
      </c>
      <c r="AJ28" s="86">
        <v>46615.61</v>
      </c>
      <c r="AK28" s="87">
        <v>19978.12</v>
      </c>
      <c r="AL28" s="91" t="s">
        <v>140</v>
      </c>
      <c r="AM28" s="56">
        <v>133187.47</v>
      </c>
      <c r="AN28" s="123">
        <v>133187.47</v>
      </c>
      <c r="AO28" s="23" t="s">
        <v>145</v>
      </c>
      <c r="AP28" s="55"/>
      <c r="AQ28" s="11"/>
    </row>
    <row r="29" spans="1:125" x14ac:dyDescent="0.3">
      <c r="A29" s="32">
        <v>26</v>
      </c>
      <c r="B29" s="33">
        <v>63634</v>
      </c>
      <c r="C29" s="81" t="s">
        <v>42</v>
      </c>
      <c r="D29" s="81" t="s">
        <v>120</v>
      </c>
      <c r="E29" s="81" t="s">
        <v>36</v>
      </c>
      <c r="F29" s="111" t="s">
        <v>174</v>
      </c>
      <c r="G29" s="83" t="s">
        <v>10</v>
      </c>
      <c r="H29" s="84" t="s">
        <v>36</v>
      </c>
      <c r="I29" s="85" t="s">
        <v>10</v>
      </c>
      <c r="J29" s="85" t="s">
        <v>185</v>
      </c>
      <c r="K29" s="85">
        <v>24304559</v>
      </c>
      <c r="L29" s="34">
        <v>14</v>
      </c>
      <c r="M29" s="62">
        <f t="shared" si="1"/>
        <v>5.6</v>
      </c>
      <c r="N29" s="34">
        <v>22</v>
      </c>
      <c r="O29" s="62">
        <f t="shared" si="2"/>
        <v>8.8000000000000007</v>
      </c>
      <c r="P29" s="34">
        <v>22</v>
      </c>
      <c r="Q29" s="62">
        <f t="shared" si="3"/>
        <v>13.2</v>
      </c>
      <c r="R29" s="34">
        <v>18</v>
      </c>
      <c r="S29" s="62">
        <f t="shared" si="4"/>
        <v>10.8</v>
      </c>
      <c r="T29" s="34">
        <v>10</v>
      </c>
      <c r="U29" s="62">
        <f t="shared" si="5"/>
        <v>6</v>
      </c>
      <c r="V29" s="34">
        <v>40</v>
      </c>
      <c r="W29" s="62">
        <f t="shared" si="6"/>
        <v>16</v>
      </c>
      <c r="X29" s="35">
        <f t="shared" si="0"/>
        <v>60.4</v>
      </c>
      <c r="Y29" s="34">
        <v>0</v>
      </c>
      <c r="Z29" s="34">
        <v>2.5</v>
      </c>
      <c r="AA29" s="14">
        <f t="shared" si="7"/>
        <v>62.9</v>
      </c>
      <c r="AB29" s="85" t="s">
        <v>4</v>
      </c>
      <c r="AC29" s="85" t="s">
        <v>4</v>
      </c>
      <c r="AD29" s="86">
        <v>230870.29</v>
      </c>
      <c r="AE29" s="54">
        <v>115435.15</v>
      </c>
      <c r="AF29" s="85" t="s">
        <v>140</v>
      </c>
      <c r="AG29" s="85" t="s">
        <v>140</v>
      </c>
      <c r="AH29" s="90" t="s">
        <v>140</v>
      </c>
      <c r="AI29" s="88">
        <f t="shared" ref="AI29:AI34" si="9">AM29*0.5</f>
        <v>57717.58</v>
      </c>
      <c r="AJ29" s="86">
        <f>AM29*0.35</f>
        <v>40402.300000000003</v>
      </c>
      <c r="AK29" s="87">
        <f t="shared" ref="AK29:AK34" si="10">AM29-AI29-AJ29</f>
        <v>17315.27</v>
      </c>
      <c r="AL29" s="91" t="s">
        <v>140</v>
      </c>
      <c r="AM29" s="56">
        <v>115435.15</v>
      </c>
      <c r="AN29" s="50">
        <v>115435.15</v>
      </c>
      <c r="AO29" s="72"/>
      <c r="AP29" s="11"/>
      <c r="AQ29" s="11"/>
    </row>
    <row r="30" spans="1:125" x14ac:dyDescent="0.3">
      <c r="A30" s="32">
        <v>27</v>
      </c>
      <c r="B30" s="33">
        <v>64234</v>
      </c>
      <c r="C30" s="81" t="s">
        <v>46</v>
      </c>
      <c r="D30" s="81" t="s">
        <v>121</v>
      </c>
      <c r="E30" s="81" t="s">
        <v>5</v>
      </c>
      <c r="F30" s="111" t="s">
        <v>175</v>
      </c>
      <c r="G30" s="83" t="s">
        <v>6</v>
      </c>
      <c r="H30" s="84" t="s">
        <v>32</v>
      </c>
      <c r="I30" s="85" t="s">
        <v>6</v>
      </c>
      <c r="J30" s="85" t="s">
        <v>186</v>
      </c>
      <c r="K30" s="85">
        <v>24304642</v>
      </c>
      <c r="L30" s="34">
        <v>17</v>
      </c>
      <c r="M30" s="62">
        <f t="shared" si="1"/>
        <v>6.8</v>
      </c>
      <c r="N30" s="34">
        <v>22</v>
      </c>
      <c r="O30" s="62">
        <f t="shared" si="2"/>
        <v>8.8000000000000007</v>
      </c>
      <c r="P30" s="34">
        <v>20.5</v>
      </c>
      <c r="Q30" s="62">
        <f t="shared" si="3"/>
        <v>12.3</v>
      </c>
      <c r="R30" s="34">
        <v>20.5</v>
      </c>
      <c r="S30" s="62">
        <f t="shared" si="4"/>
        <v>12.3</v>
      </c>
      <c r="T30" s="34">
        <v>11</v>
      </c>
      <c r="U30" s="62">
        <f t="shared" si="5"/>
        <v>6.6</v>
      </c>
      <c r="V30" s="34">
        <v>40</v>
      </c>
      <c r="W30" s="62">
        <f t="shared" si="6"/>
        <v>16</v>
      </c>
      <c r="X30" s="35">
        <f t="shared" si="0"/>
        <v>62.8</v>
      </c>
      <c r="Y30" s="34">
        <v>0</v>
      </c>
      <c r="Z30" s="34">
        <v>0</v>
      </c>
      <c r="AA30" s="14">
        <f t="shared" si="7"/>
        <v>62.8</v>
      </c>
      <c r="AB30" s="85" t="s">
        <v>4</v>
      </c>
      <c r="AC30" s="85" t="s">
        <v>4</v>
      </c>
      <c r="AD30" s="86">
        <v>154694</v>
      </c>
      <c r="AE30" s="54">
        <v>77347</v>
      </c>
      <c r="AF30" s="85" t="s">
        <v>140</v>
      </c>
      <c r="AG30" s="85" t="s">
        <v>140</v>
      </c>
      <c r="AH30" s="90" t="s">
        <v>140</v>
      </c>
      <c r="AI30" s="88">
        <f t="shared" si="9"/>
        <v>38673.5</v>
      </c>
      <c r="AJ30" s="86">
        <f t="shared" ref="AJ30:AJ34" si="11">AM30*0.35</f>
        <v>27071.45</v>
      </c>
      <c r="AK30" s="87">
        <f t="shared" si="10"/>
        <v>11602.05</v>
      </c>
      <c r="AL30" s="91" t="s">
        <v>140</v>
      </c>
      <c r="AM30" s="56">
        <v>77347</v>
      </c>
      <c r="AN30" s="50">
        <v>77347</v>
      </c>
      <c r="AO30" s="71"/>
      <c r="AP30" s="11"/>
      <c r="AQ30" s="11"/>
    </row>
    <row r="31" spans="1:125" x14ac:dyDescent="0.3">
      <c r="A31" s="32">
        <v>28</v>
      </c>
      <c r="B31" s="33">
        <v>62887</v>
      </c>
      <c r="C31" s="81" t="s">
        <v>64</v>
      </c>
      <c r="D31" s="81" t="s">
        <v>122</v>
      </c>
      <c r="E31" s="81" t="s">
        <v>52</v>
      </c>
      <c r="F31" s="111" t="s">
        <v>176</v>
      </c>
      <c r="G31" s="83" t="s">
        <v>6</v>
      </c>
      <c r="H31" s="84" t="s">
        <v>52</v>
      </c>
      <c r="I31" s="85" t="s">
        <v>6</v>
      </c>
      <c r="J31" s="85" t="s">
        <v>187</v>
      </c>
      <c r="K31" s="85">
        <v>24304687</v>
      </c>
      <c r="L31" s="34">
        <v>8</v>
      </c>
      <c r="M31" s="62">
        <f t="shared" si="1"/>
        <v>3.2</v>
      </c>
      <c r="N31" s="34">
        <v>22</v>
      </c>
      <c r="O31" s="62">
        <f t="shared" si="2"/>
        <v>8.8000000000000007</v>
      </c>
      <c r="P31" s="34">
        <v>18</v>
      </c>
      <c r="Q31" s="62">
        <f t="shared" si="3"/>
        <v>10.8</v>
      </c>
      <c r="R31" s="34">
        <v>21</v>
      </c>
      <c r="S31" s="62">
        <f t="shared" si="4"/>
        <v>12.6</v>
      </c>
      <c r="T31" s="34">
        <v>15</v>
      </c>
      <c r="U31" s="62">
        <f t="shared" si="5"/>
        <v>9</v>
      </c>
      <c r="V31" s="34">
        <v>40</v>
      </c>
      <c r="W31" s="62">
        <f t="shared" si="6"/>
        <v>16</v>
      </c>
      <c r="X31" s="35">
        <f t="shared" si="0"/>
        <v>60.4</v>
      </c>
      <c r="Y31" s="34">
        <v>0</v>
      </c>
      <c r="Z31" s="34">
        <v>0</v>
      </c>
      <c r="AA31" s="14">
        <f t="shared" si="7"/>
        <v>60.4</v>
      </c>
      <c r="AB31" s="85" t="s">
        <v>4</v>
      </c>
      <c r="AC31" s="85" t="s">
        <v>4</v>
      </c>
      <c r="AD31" s="86">
        <v>398266.75</v>
      </c>
      <c r="AE31" s="54">
        <v>199133.38</v>
      </c>
      <c r="AF31" s="85" t="s">
        <v>140</v>
      </c>
      <c r="AG31" s="85" t="s">
        <v>140</v>
      </c>
      <c r="AH31" s="90" t="s">
        <v>140</v>
      </c>
      <c r="AI31" s="88">
        <f>AM31*0.5</f>
        <v>99566.69</v>
      </c>
      <c r="AJ31" s="86">
        <f t="shared" si="11"/>
        <v>69696.679999999993</v>
      </c>
      <c r="AK31" s="87">
        <f>AM31-AI31-AJ31</f>
        <v>29870.01</v>
      </c>
      <c r="AL31" s="91" t="s">
        <v>140</v>
      </c>
      <c r="AM31" s="56">
        <v>199133.38</v>
      </c>
      <c r="AN31" s="50">
        <v>199133.38</v>
      </c>
      <c r="AO31" s="72"/>
      <c r="AP31" s="11"/>
      <c r="AQ31" s="11"/>
    </row>
    <row r="32" spans="1:125" x14ac:dyDescent="0.3">
      <c r="A32" s="32">
        <v>29</v>
      </c>
      <c r="B32" s="33">
        <v>64163</v>
      </c>
      <c r="C32" s="81" t="s">
        <v>13</v>
      </c>
      <c r="D32" s="81" t="s">
        <v>123</v>
      </c>
      <c r="E32" s="81" t="s">
        <v>12</v>
      </c>
      <c r="F32" s="111" t="s">
        <v>177</v>
      </c>
      <c r="G32" s="83" t="s">
        <v>11</v>
      </c>
      <c r="H32" s="84" t="s">
        <v>14</v>
      </c>
      <c r="I32" s="85" t="s">
        <v>10</v>
      </c>
      <c r="J32" s="85"/>
      <c r="K32" s="85"/>
      <c r="L32" s="34">
        <v>18</v>
      </c>
      <c r="M32" s="62">
        <f t="shared" si="1"/>
        <v>7.2</v>
      </c>
      <c r="N32" s="34">
        <v>15</v>
      </c>
      <c r="O32" s="62">
        <f t="shared" si="2"/>
        <v>6</v>
      </c>
      <c r="P32" s="34">
        <v>22</v>
      </c>
      <c r="Q32" s="62">
        <f t="shared" si="3"/>
        <v>13.2</v>
      </c>
      <c r="R32" s="34">
        <v>22</v>
      </c>
      <c r="S32" s="62">
        <f t="shared" si="4"/>
        <v>13.2</v>
      </c>
      <c r="T32" s="34">
        <v>10</v>
      </c>
      <c r="U32" s="62">
        <f t="shared" si="5"/>
        <v>6</v>
      </c>
      <c r="V32" s="34">
        <v>30</v>
      </c>
      <c r="W32" s="62">
        <f t="shared" si="6"/>
        <v>12</v>
      </c>
      <c r="X32" s="35">
        <f t="shared" si="0"/>
        <v>57.6</v>
      </c>
      <c r="Y32" s="34">
        <v>0</v>
      </c>
      <c r="Z32" s="34">
        <v>0</v>
      </c>
      <c r="AA32" s="14">
        <f t="shared" si="7"/>
        <v>57.6</v>
      </c>
      <c r="AB32" s="85" t="s">
        <v>4</v>
      </c>
      <c r="AC32" s="85" t="s">
        <v>4</v>
      </c>
      <c r="AD32" s="86">
        <v>403120</v>
      </c>
      <c r="AE32" s="54">
        <v>201560</v>
      </c>
      <c r="AF32" s="85" t="s">
        <v>140</v>
      </c>
      <c r="AG32" s="85" t="s">
        <v>140</v>
      </c>
      <c r="AH32" s="90" t="s">
        <v>140</v>
      </c>
      <c r="AI32" s="88">
        <f>AM32*0.5</f>
        <v>73889.240000000005</v>
      </c>
      <c r="AJ32" s="86">
        <f>AM32*0.35</f>
        <v>51722.46</v>
      </c>
      <c r="AK32" s="87">
        <f>AM32-AI32-AJ32</f>
        <v>22166.77</v>
      </c>
      <c r="AL32" s="91" t="s">
        <v>140</v>
      </c>
      <c r="AM32" s="56">
        <v>147778.47</v>
      </c>
      <c r="AN32" s="50">
        <v>147778.47</v>
      </c>
      <c r="AO32" s="23" t="s">
        <v>145</v>
      </c>
      <c r="AP32" s="55"/>
      <c r="AQ32" s="11"/>
    </row>
    <row r="33" spans="1:43" x14ac:dyDescent="0.3">
      <c r="A33" s="32">
        <v>30</v>
      </c>
      <c r="B33" s="33">
        <v>62459</v>
      </c>
      <c r="C33" s="81" t="s">
        <v>72</v>
      </c>
      <c r="D33" s="81" t="s">
        <v>124</v>
      </c>
      <c r="E33" s="81" t="s">
        <v>36</v>
      </c>
      <c r="F33" s="111" t="s">
        <v>178</v>
      </c>
      <c r="G33" s="83" t="s">
        <v>10</v>
      </c>
      <c r="H33" s="84" t="s">
        <v>31</v>
      </c>
      <c r="I33" s="85" t="s">
        <v>10</v>
      </c>
      <c r="J33" s="85"/>
      <c r="K33" s="85"/>
      <c r="L33" s="34">
        <v>18</v>
      </c>
      <c r="M33" s="62">
        <f t="shared" si="1"/>
        <v>7.2</v>
      </c>
      <c r="N33" s="34">
        <v>8</v>
      </c>
      <c r="O33" s="62">
        <f t="shared" si="2"/>
        <v>3.2</v>
      </c>
      <c r="P33" s="34">
        <v>20</v>
      </c>
      <c r="Q33" s="62">
        <f t="shared" si="3"/>
        <v>12</v>
      </c>
      <c r="R33" s="34">
        <v>23.5</v>
      </c>
      <c r="S33" s="62">
        <f t="shared" si="4"/>
        <v>14.1</v>
      </c>
      <c r="T33" s="34">
        <v>14</v>
      </c>
      <c r="U33" s="62">
        <f t="shared" si="5"/>
        <v>8.4</v>
      </c>
      <c r="V33" s="34">
        <v>30</v>
      </c>
      <c r="W33" s="62">
        <f t="shared" si="6"/>
        <v>12</v>
      </c>
      <c r="X33" s="35">
        <f t="shared" si="0"/>
        <v>56.9</v>
      </c>
      <c r="Y33" s="34">
        <v>0</v>
      </c>
      <c r="Z33" s="34">
        <v>0</v>
      </c>
      <c r="AA33" s="14">
        <f t="shared" si="7"/>
        <v>56.9</v>
      </c>
      <c r="AB33" s="85" t="s">
        <v>4</v>
      </c>
      <c r="AC33" s="85" t="s">
        <v>4</v>
      </c>
      <c r="AD33" s="86">
        <v>217500</v>
      </c>
      <c r="AE33" s="54">
        <v>108750</v>
      </c>
      <c r="AF33" s="85" t="s">
        <v>140</v>
      </c>
      <c r="AG33" s="85" t="s">
        <v>140</v>
      </c>
      <c r="AH33" s="90" t="s">
        <v>140</v>
      </c>
      <c r="AI33" s="88">
        <f t="shared" si="9"/>
        <v>54375</v>
      </c>
      <c r="AJ33" s="86">
        <f t="shared" si="11"/>
        <v>38062.5</v>
      </c>
      <c r="AK33" s="87">
        <f t="shared" si="10"/>
        <v>16312.5</v>
      </c>
      <c r="AL33" s="91" t="s">
        <v>140</v>
      </c>
      <c r="AM33" s="56">
        <v>108750</v>
      </c>
      <c r="AN33" s="50">
        <v>108750</v>
      </c>
      <c r="AO33" s="72"/>
      <c r="AP33" s="11"/>
      <c r="AQ33" s="11"/>
    </row>
    <row r="34" spans="1:43" ht="15" thickBot="1" x14ac:dyDescent="0.35">
      <c r="A34" s="38">
        <v>31</v>
      </c>
      <c r="B34" s="38">
        <v>63341</v>
      </c>
      <c r="C34" s="92" t="s">
        <v>44</v>
      </c>
      <c r="D34" s="92" t="s">
        <v>125</v>
      </c>
      <c r="E34" s="92" t="s">
        <v>5</v>
      </c>
      <c r="F34" s="112" t="s">
        <v>179</v>
      </c>
      <c r="G34" s="93" t="s">
        <v>6</v>
      </c>
      <c r="H34" s="94" t="s">
        <v>45</v>
      </c>
      <c r="I34" s="95" t="s">
        <v>6</v>
      </c>
      <c r="J34" s="95"/>
      <c r="K34" s="95"/>
      <c r="L34" s="39">
        <v>8</v>
      </c>
      <c r="M34" s="96">
        <f t="shared" si="1"/>
        <v>3.2</v>
      </c>
      <c r="N34" s="39">
        <v>10</v>
      </c>
      <c r="O34" s="96">
        <f t="shared" si="2"/>
        <v>4</v>
      </c>
      <c r="P34" s="39">
        <v>20</v>
      </c>
      <c r="Q34" s="96">
        <f t="shared" si="3"/>
        <v>12</v>
      </c>
      <c r="R34" s="39">
        <v>20</v>
      </c>
      <c r="S34" s="96">
        <f t="shared" si="4"/>
        <v>12</v>
      </c>
      <c r="T34" s="39">
        <v>10</v>
      </c>
      <c r="U34" s="96">
        <f t="shared" si="5"/>
        <v>6</v>
      </c>
      <c r="V34" s="39">
        <v>40</v>
      </c>
      <c r="W34" s="96">
        <f t="shared" si="6"/>
        <v>16</v>
      </c>
      <c r="X34" s="40">
        <f t="shared" si="0"/>
        <v>53.2</v>
      </c>
      <c r="Y34" s="39">
        <v>0</v>
      </c>
      <c r="Z34" s="39">
        <v>2.5</v>
      </c>
      <c r="AA34" s="53">
        <f t="shared" si="7"/>
        <v>55.7</v>
      </c>
      <c r="AB34" s="95" t="s">
        <v>4</v>
      </c>
      <c r="AC34" s="95" t="s">
        <v>4</v>
      </c>
      <c r="AD34" s="97">
        <v>441717.4</v>
      </c>
      <c r="AE34" s="45">
        <v>220858.7</v>
      </c>
      <c r="AF34" s="98"/>
      <c r="AG34" s="99"/>
      <c r="AH34" s="100"/>
      <c r="AI34" s="101">
        <f t="shared" si="9"/>
        <v>100000</v>
      </c>
      <c r="AJ34" s="97">
        <f t="shared" si="11"/>
        <v>70000</v>
      </c>
      <c r="AK34" s="102">
        <f t="shared" si="10"/>
        <v>30000</v>
      </c>
      <c r="AL34" s="103" t="s">
        <v>140</v>
      </c>
      <c r="AM34" s="57">
        <v>200000</v>
      </c>
      <c r="AN34" s="51">
        <v>200000</v>
      </c>
      <c r="AO34" s="71" t="s">
        <v>144</v>
      </c>
      <c r="AP34" s="11"/>
      <c r="AQ34" s="11"/>
    </row>
    <row r="35" spans="1:43" ht="43.2" customHeight="1" x14ac:dyDescent="0.3">
      <c r="A35" s="17">
        <v>32</v>
      </c>
      <c r="B35" s="17">
        <v>64222</v>
      </c>
      <c r="C35" s="104" t="s">
        <v>63</v>
      </c>
      <c r="D35" s="104" t="s">
        <v>126</v>
      </c>
      <c r="E35" s="104" t="s">
        <v>127</v>
      </c>
      <c r="F35" s="113" t="s">
        <v>180</v>
      </c>
      <c r="G35" s="105" t="s">
        <v>128</v>
      </c>
      <c r="H35" s="106" t="s">
        <v>36</v>
      </c>
      <c r="I35" s="107" t="s">
        <v>10</v>
      </c>
      <c r="J35" s="107"/>
      <c r="K35" s="107"/>
      <c r="L35" s="18">
        <v>5</v>
      </c>
      <c r="M35" s="108">
        <f t="shared" si="1"/>
        <v>2</v>
      </c>
      <c r="N35" s="18">
        <v>7.5</v>
      </c>
      <c r="O35" s="108">
        <f t="shared" si="2"/>
        <v>3</v>
      </c>
      <c r="P35" s="18">
        <v>22</v>
      </c>
      <c r="Q35" s="108">
        <f t="shared" si="3"/>
        <v>13.2</v>
      </c>
      <c r="R35" s="18">
        <v>15</v>
      </c>
      <c r="S35" s="108">
        <f t="shared" si="4"/>
        <v>9</v>
      </c>
      <c r="T35" s="18">
        <v>5</v>
      </c>
      <c r="U35" s="108">
        <f t="shared" si="5"/>
        <v>3</v>
      </c>
      <c r="V35" s="18">
        <v>40</v>
      </c>
      <c r="W35" s="108">
        <f t="shared" si="6"/>
        <v>16</v>
      </c>
      <c r="X35" s="27">
        <f t="shared" si="0"/>
        <v>46.2</v>
      </c>
      <c r="Y35" s="18">
        <v>0</v>
      </c>
      <c r="Z35" s="18">
        <v>0</v>
      </c>
      <c r="AA35" s="19">
        <f t="shared" si="7"/>
        <v>46.2</v>
      </c>
      <c r="AB35" s="107" t="s">
        <v>4</v>
      </c>
      <c r="AC35" s="107" t="s">
        <v>4</v>
      </c>
      <c r="AD35" s="109">
        <v>337050</v>
      </c>
      <c r="AE35" s="20">
        <v>168525</v>
      </c>
      <c r="AF35" s="114" t="s">
        <v>143</v>
      </c>
      <c r="AG35" s="114"/>
      <c r="AH35" s="114"/>
      <c r="AI35" s="114"/>
      <c r="AJ35" s="114"/>
      <c r="AK35" s="114"/>
      <c r="AL35" s="114"/>
      <c r="AM35" s="114"/>
      <c r="AN35" s="115"/>
      <c r="AO35" s="72"/>
      <c r="AP35" s="11"/>
      <c r="AQ35" s="11"/>
    </row>
    <row r="36" spans="1:43" x14ac:dyDescent="0.3">
      <c r="A36" s="11"/>
      <c r="B36" s="11"/>
      <c r="C36" s="11"/>
      <c r="D36" s="11"/>
      <c r="E36" s="72"/>
      <c r="F36" s="72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3"/>
      <c r="AA36" s="11"/>
      <c r="AD36" s="21"/>
      <c r="AE36" s="22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3" x14ac:dyDescent="0.3">
      <c r="A37" s="11"/>
      <c r="B37" s="11"/>
      <c r="C37" s="11"/>
      <c r="D37" s="11"/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AA37" s="11"/>
      <c r="AD37" s="16"/>
      <c r="AE37" s="23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3" x14ac:dyDescent="0.3">
      <c r="A38" s="11"/>
      <c r="B38" s="11"/>
      <c r="C38" s="11"/>
      <c r="D38" s="11"/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AA38" s="11"/>
      <c r="AD38" s="16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</sheetData>
  <autoFilter ref="B3:AC36" xr:uid="{0AF85D34-4875-4CF3-9195-7B7DF58BAE82}"/>
  <mergeCells count="4">
    <mergeCell ref="AF35:AN35"/>
    <mergeCell ref="AF2:AH2"/>
    <mergeCell ref="AI2:AK2"/>
    <mergeCell ref="A1:C1"/>
  </mergeCells>
  <pageMargins left="0.15748031496062992" right="0.15748031496062992" top="0.74803149606299213" bottom="0.74803149606299213" header="0.31496062992125984" footer="0.31496062992125984"/>
  <pageSetup paperSize="9" scale="44" orientation="landscape" r:id="rId1"/>
  <headerFooter>
    <oddHeader>&amp;C&amp;16ALLEGATO N. 1 - verbale di approvazione della graduatoria linea B - id 578</oddHeader>
  </headerFooter>
  <ignoredErrors>
    <ignoredError sqref="F4:F28 F30:F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GRADUATORIA</vt:lpstr>
      <vt:lpstr>GRADUATORIA!Area_stampa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Aureli</dc:creator>
  <cp:lastModifiedBy>Angela Cecconi</cp:lastModifiedBy>
  <cp:lastPrinted>2024-04-16T10:54:16Z</cp:lastPrinted>
  <dcterms:created xsi:type="dcterms:W3CDTF">2024-02-21T09:17:51Z</dcterms:created>
  <dcterms:modified xsi:type="dcterms:W3CDTF">2025-05-08T13:19:04Z</dcterms:modified>
</cp:coreProperties>
</file>